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6260" windowHeight="5856"/>
  </bookViews>
  <sheets>
    <sheet name="Sheet1" sheetId="1" r:id="rId1"/>
    <sheet name="Sheet2" sheetId="2" r:id="rId2"/>
    <sheet name="Sheet3" sheetId="3" r:id="rId3"/>
  </sheets>
  <definedNames>
    <definedName name="e_">Sheet1!$B$26</definedName>
    <definedName name="Left">Sheet1!$P$7</definedName>
    <definedName name="m1_">Sheet1!$B$15</definedName>
    <definedName name="m2_">Sheet1!$B$16</definedName>
    <definedName name="Right">Sheet1!$P$6</definedName>
    <definedName name="Stop">Sheet1!$P$8</definedName>
    <definedName name="u1_">Sheet1!$E$15</definedName>
    <definedName name="u2_">Sheet1!$E$16</definedName>
    <definedName name="v_">Sheet1!$H$21</definedName>
    <definedName name="v1_">Sheet1!$K$8</definedName>
    <definedName name="v1e_">Sheet1!$K$28</definedName>
    <definedName name="V2_">Sheet1!$K$12</definedName>
    <definedName name="v2e_">Sheet1!$K$33</definedName>
    <definedName name="ve_">Sheet1!$K$28</definedName>
  </definedNames>
  <calcPr calcId="145621"/>
</workbook>
</file>

<file path=xl/calcChain.xml><?xml version="1.0" encoding="utf-8"?>
<calcChain xmlns="http://schemas.openxmlformats.org/spreadsheetml/2006/main">
  <c r="V23" i="1" l="1"/>
  <c r="S3" i="1" l="1"/>
  <c r="S2" i="1"/>
  <c r="E44" i="1"/>
  <c r="J23" i="1"/>
  <c r="G23" i="1"/>
  <c r="J16" i="1"/>
  <c r="G16" i="1"/>
  <c r="N19" i="1"/>
  <c r="J19" i="1"/>
  <c r="M19" i="1"/>
  <c r="G19" i="1"/>
  <c r="N26" i="1"/>
  <c r="L26" i="1"/>
  <c r="J26" i="1"/>
  <c r="G26" i="1"/>
  <c r="M4" i="1"/>
  <c r="J4" i="1"/>
  <c r="F2" i="1"/>
  <c r="F1" i="1"/>
  <c r="C1" i="1"/>
  <c r="F4" i="1"/>
  <c r="C4" i="1"/>
  <c r="J17" i="1"/>
  <c r="J24" i="1"/>
  <c r="G17" i="1"/>
  <c r="G24" i="1"/>
  <c r="H21" i="1"/>
  <c r="M17" i="1" s="1"/>
  <c r="C2" i="1"/>
  <c r="K12" i="1"/>
  <c r="M2" i="1" s="1"/>
  <c r="V18" i="1" l="1"/>
  <c r="V19" i="1" s="1"/>
  <c r="V17" i="1"/>
  <c r="M16" i="1"/>
  <c r="M1" i="1"/>
  <c r="K33" i="1"/>
  <c r="K28" i="1"/>
  <c r="K8" i="1"/>
  <c r="V3" i="1" l="1"/>
  <c r="V4" i="1" s="1"/>
  <c r="V2" i="1"/>
  <c r="V24" i="1"/>
  <c r="V25" i="1"/>
  <c r="V26" i="1" s="1"/>
  <c r="L24" i="1"/>
  <c r="L23" i="1"/>
  <c r="N24" i="1"/>
  <c r="N23" i="1"/>
  <c r="J2" i="1"/>
  <c r="J1" i="1"/>
</calcChain>
</file>

<file path=xl/sharedStrings.xml><?xml version="1.0" encoding="utf-8"?>
<sst xmlns="http://schemas.openxmlformats.org/spreadsheetml/2006/main" count="115" uniqueCount="68">
  <si>
    <t>m1</t>
  </si>
  <si>
    <t>m2</t>
  </si>
  <si>
    <t xml:space="preserve">Eq. 3 </t>
  </si>
  <si>
    <t>Eq.4</t>
  </si>
  <si>
    <t>u1</t>
  </si>
  <si>
    <t>u2</t>
  </si>
  <si>
    <t>v1</t>
  </si>
  <si>
    <t>v2</t>
  </si>
  <si>
    <t>Eq. 5</t>
  </si>
  <si>
    <t>v</t>
  </si>
  <si>
    <t>Before</t>
  </si>
  <si>
    <t>After</t>
  </si>
  <si>
    <t>…………….</t>
  </si>
  <si>
    <t xml:space="preserve">…………… </t>
  </si>
  <si>
    <t>m/s</t>
  </si>
  <si>
    <t>kg</t>
  </si>
  <si>
    <t>Elastic (e=1)</t>
  </si>
  <si>
    <t>Inelastic (e = 0)</t>
  </si>
  <si>
    <t>e</t>
  </si>
  <si>
    <t>0 &lt; e &lt; 1</t>
  </si>
  <si>
    <t>---------&gt;'</t>
  </si>
  <si>
    <t>&lt;--------'</t>
  </si>
  <si>
    <t>----x----'</t>
  </si>
  <si>
    <t>Right</t>
  </si>
  <si>
    <t>Left</t>
  </si>
  <si>
    <t>Stop</t>
  </si>
  <si>
    <t>Where:</t>
  </si>
  <si>
    <t>*</t>
  </si>
  <si>
    <t>Moving to the left</t>
  </si>
  <si>
    <t>Body 1 mass</t>
  </si>
  <si>
    <t>Body 2 mass</t>
  </si>
  <si>
    <t>Body 1 speed before collision</t>
  </si>
  <si>
    <t>Body 1 speed after collision</t>
  </si>
  <si>
    <t>Body 2 speed before collision</t>
  </si>
  <si>
    <t>Body 2 speed after collision</t>
  </si>
  <si>
    <t>Coefficient of restitution COR</t>
  </si>
  <si>
    <t>Body 1 and 2 after collision</t>
  </si>
  <si>
    <r>
      <rPr>
        <b/>
        <sz val="12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' u or v </t>
    </r>
  </si>
  <si>
    <r>
      <rPr>
        <b/>
        <sz val="12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' u or v Moving to the right</t>
    </r>
  </si>
  <si>
    <t xml:space="preserve">Elastic </t>
  </si>
  <si>
    <t>e = 0</t>
  </si>
  <si>
    <t xml:space="preserve">Inelastic </t>
  </si>
  <si>
    <t>e = 1</t>
  </si>
  <si>
    <t xml:space="preserve">Perfect </t>
  </si>
  <si>
    <t>Perfect</t>
  </si>
  <si>
    <t>Inelastic</t>
  </si>
  <si>
    <t>0 &lt;e &lt; 1</t>
  </si>
  <si>
    <t>0 u or v</t>
  </si>
  <si>
    <t>Not moving</t>
  </si>
  <si>
    <t>M</t>
  </si>
  <si>
    <t>M  (Before)</t>
  </si>
  <si>
    <t>KE (Before)</t>
  </si>
  <si>
    <t>M (After)</t>
  </si>
  <si>
    <t>KE (After)</t>
  </si>
  <si>
    <t>M (Afer)</t>
  </si>
  <si>
    <t>KE</t>
  </si>
  <si>
    <t>(Before)</t>
  </si>
  <si>
    <t>(After)</t>
  </si>
  <si>
    <t>Kinetic Energy of the two bodies</t>
  </si>
  <si>
    <t>Before the collision</t>
  </si>
  <si>
    <t>After the collision</t>
  </si>
  <si>
    <t>Moment of the two bodies</t>
  </si>
  <si>
    <t>Diff. in KE</t>
  </si>
  <si>
    <t>Diff. In KE</t>
  </si>
  <si>
    <t>Difference in Kinetic Energy before and after the collision</t>
  </si>
  <si>
    <t>Partial</t>
  </si>
  <si>
    <t>Before:</t>
  </si>
  <si>
    <t>After: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</si>
</sst>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2" fontId="5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quotePrefix="1"/>
    <xf numFmtId="0" fontId="12" fillId="0" borderId="0" xfId="0" quotePrefix="1" applyFont="1"/>
    <xf numFmtId="0" fontId="0" fillId="0" borderId="0" xfId="0" applyAlignment="1">
      <alignment horizontal="left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quotePrefix="1" applyAlignment="1">
      <alignment horizontal="left" vertic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9" xfId="0" applyFont="1" applyBorder="1"/>
    <xf numFmtId="0" fontId="0" fillId="0" borderId="9" xfId="0" applyBorder="1"/>
    <xf numFmtId="2" fontId="1" fillId="0" borderId="9" xfId="0" applyNumberFormat="1" applyFont="1" applyBorder="1"/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13" fillId="0" borderId="13" xfId="0" applyFont="1" applyBorder="1"/>
    <xf numFmtId="0" fontId="13" fillId="0" borderId="16" xfId="0" applyFont="1" applyBorder="1"/>
    <xf numFmtId="0" fontId="0" fillId="0" borderId="18" xfId="0" applyBorder="1"/>
    <xf numFmtId="2" fontId="0" fillId="0" borderId="17" xfId="0" applyNumberFormat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30480</xdr:rowOff>
    </xdr:from>
    <xdr:to>
      <xdr:col>5</xdr:col>
      <xdr:colOff>350520</xdr:colOff>
      <xdr:row>9</xdr:row>
      <xdr:rowOff>15240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77240"/>
          <a:ext cx="338328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5</xdr:col>
      <xdr:colOff>342900</xdr:colOff>
      <xdr:row>12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520"/>
          <a:ext cx="33909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137160</xdr:rowOff>
    </xdr:from>
    <xdr:to>
      <xdr:col>2</xdr:col>
      <xdr:colOff>518160</xdr:colOff>
      <xdr:row>21</xdr:row>
      <xdr:rowOff>106680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7120"/>
          <a:ext cx="173736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27</xdr:row>
      <xdr:rowOff>15240</xdr:rowOff>
    </xdr:from>
    <xdr:to>
      <xdr:col>5</xdr:col>
      <xdr:colOff>312420</xdr:colOff>
      <xdr:row>30</xdr:row>
      <xdr:rowOff>7620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236720"/>
          <a:ext cx="328422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</xdr:colOff>
      <xdr:row>31</xdr:row>
      <xdr:rowOff>60960</xdr:rowOff>
    </xdr:from>
    <xdr:to>
      <xdr:col>5</xdr:col>
      <xdr:colOff>251460</xdr:colOff>
      <xdr:row>34</xdr:row>
      <xdr:rowOff>53340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013960"/>
          <a:ext cx="328422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J6" sqref="J6"/>
    </sheetView>
  </sheetViews>
  <sheetFormatPr defaultRowHeight="14.4" x14ac:dyDescent="0.3"/>
  <cols>
    <col min="16" max="16" width="9.77734375" bestFit="1" customWidth="1"/>
    <col min="18" max="18" width="10.21875" bestFit="1" customWidth="1"/>
  </cols>
  <sheetData>
    <row r="1" spans="1:22" x14ac:dyDescent="0.3">
      <c r="C1" s="23">
        <f>u1_</f>
        <v>10</v>
      </c>
      <c r="F1" s="23">
        <f>u2_</f>
        <v>-5</v>
      </c>
      <c r="J1" s="24">
        <f>v1_</f>
        <v>-5</v>
      </c>
      <c r="M1" s="24">
        <f>V2_</f>
        <v>10</v>
      </c>
      <c r="R1" s="34"/>
      <c r="S1" s="35"/>
      <c r="T1" s="35"/>
      <c r="U1" s="57" t="s">
        <v>18</v>
      </c>
      <c r="V1" s="58">
        <v>1</v>
      </c>
    </row>
    <row r="2" spans="1:22" ht="16.2" thickBot="1" x14ac:dyDescent="0.35">
      <c r="A2" s="7" t="s">
        <v>66</v>
      </c>
      <c r="B2" s="15" t="s">
        <v>4</v>
      </c>
      <c r="C2" t="str">
        <f>IF(u1_= 0,Stop,IF(u1_&gt;0,Right,Left))</f>
        <v>---------&gt;'</v>
      </c>
      <c r="E2" s="14" t="s">
        <v>5</v>
      </c>
      <c r="F2" t="str">
        <f>IF(u2_= 0,Stop,IF(u2_&gt;0,Right,Left))</f>
        <v>&lt;--------'</v>
      </c>
      <c r="H2" s="7" t="s">
        <v>67</v>
      </c>
      <c r="I2" s="13" t="s">
        <v>6</v>
      </c>
      <c r="J2" t="str">
        <f>IF(v1_= 0,Stop,IF(v1_&gt;0,Right,Left))</f>
        <v>&lt;--------'</v>
      </c>
      <c r="L2" s="13" t="s">
        <v>7</v>
      </c>
      <c r="M2" t="str">
        <f>IF(V2_= 0,Stop,IF(V2_&gt;0,Right,Left))</f>
        <v>---------&gt;'</v>
      </c>
      <c r="P2" t="s">
        <v>44</v>
      </c>
      <c r="Q2" s="27" t="s">
        <v>42</v>
      </c>
      <c r="R2" s="49" t="s">
        <v>50</v>
      </c>
      <c r="S2" s="53">
        <f>m1_* u1_ +m2_* u2_</f>
        <v>5</v>
      </c>
      <c r="T2" s="37"/>
      <c r="U2" s="37" t="s">
        <v>52</v>
      </c>
      <c r="V2" s="38">
        <f>m1_*v1_+m2_*V2_</f>
        <v>5</v>
      </c>
    </row>
    <row r="3" spans="1:22" ht="15" thickBot="1" x14ac:dyDescent="0.35">
      <c r="A3" s="4"/>
      <c r="B3" s="4"/>
      <c r="C3" s="5" t="s">
        <v>0</v>
      </c>
      <c r="D3" s="4"/>
      <c r="E3" s="4"/>
      <c r="F3" s="5" t="s">
        <v>1</v>
      </c>
      <c r="G3" s="4"/>
      <c r="I3" s="4"/>
      <c r="J3" s="5" t="s">
        <v>0</v>
      </c>
      <c r="K3" s="4"/>
      <c r="L3" s="4"/>
      <c r="M3" s="5" t="s">
        <v>1</v>
      </c>
      <c r="N3" s="4"/>
      <c r="P3" t="s">
        <v>39</v>
      </c>
      <c r="Q3" s="27"/>
      <c r="R3" s="55" t="s">
        <v>51</v>
      </c>
      <c r="S3" s="54">
        <f xml:space="preserve"> 1/2*m1_*u1_^2+1/2*m2_*u2_^2</f>
        <v>62.5</v>
      </c>
      <c r="T3" s="37"/>
      <c r="U3" s="50" t="s">
        <v>53</v>
      </c>
      <c r="V3" s="38">
        <f>1/2*m1_*v1_^2+1/2*m2_*V2_^2</f>
        <v>62.5</v>
      </c>
    </row>
    <row r="4" spans="1:22" x14ac:dyDescent="0.3">
      <c r="C4" s="6">
        <f>m1_</f>
        <v>1</v>
      </c>
      <c r="F4" s="6">
        <f>m2_</f>
        <v>1</v>
      </c>
      <c r="J4" s="6">
        <f>m1_</f>
        <v>1</v>
      </c>
      <c r="M4" s="6">
        <f>m2_</f>
        <v>1</v>
      </c>
      <c r="R4" s="36"/>
      <c r="S4" s="37"/>
      <c r="T4" s="37"/>
      <c r="U4" s="51" t="s">
        <v>63</v>
      </c>
      <c r="V4" s="52">
        <f>S3-V3</f>
        <v>0</v>
      </c>
    </row>
    <row r="5" spans="1:22" x14ac:dyDescent="0.3">
      <c r="R5" s="36"/>
      <c r="S5" s="37"/>
      <c r="T5" s="37"/>
      <c r="U5" s="37"/>
      <c r="V5" s="39"/>
    </row>
    <row r="6" spans="1:22" ht="18" x14ac:dyDescent="0.35">
      <c r="B6" s="32" t="s">
        <v>16</v>
      </c>
      <c r="C6" s="33"/>
      <c r="D6" s="33"/>
      <c r="E6" s="33"/>
      <c r="O6" s="7" t="s">
        <v>23</v>
      </c>
      <c r="P6" s="19" t="s">
        <v>20</v>
      </c>
      <c r="R6" s="36"/>
      <c r="S6" s="37"/>
      <c r="T6" s="37"/>
      <c r="U6" s="37"/>
      <c r="V6" s="39"/>
    </row>
    <row r="7" spans="1:22" ht="18" x14ac:dyDescent="0.35">
      <c r="A7" s="33"/>
      <c r="B7" s="33"/>
      <c r="C7" s="33"/>
      <c r="D7" s="33"/>
      <c r="E7" s="33"/>
      <c r="F7" s="33"/>
      <c r="O7" s="7" t="s">
        <v>24</v>
      </c>
      <c r="P7" s="19" t="s">
        <v>21</v>
      </c>
      <c r="R7" s="36"/>
      <c r="S7" s="37"/>
      <c r="T7" s="37"/>
      <c r="U7" s="37"/>
      <c r="V7" s="39"/>
    </row>
    <row r="8" spans="1:22" ht="18" x14ac:dyDescent="0.35">
      <c r="A8" s="33"/>
      <c r="B8" s="33"/>
      <c r="C8" s="33"/>
      <c r="D8" s="33"/>
      <c r="E8" s="33"/>
      <c r="F8" s="33"/>
      <c r="G8" s="8" t="s">
        <v>12</v>
      </c>
      <c r="H8" s="8" t="s">
        <v>2</v>
      </c>
      <c r="I8" s="8"/>
      <c r="J8" s="9" t="s">
        <v>6</v>
      </c>
      <c r="K8" s="10">
        <f>((m1_-m2_)/(m1_+m2_))*u1_+(2*m2_/(m1_+m2_))*u2_</f>
        <v>-5</v>
      </c>
      <c r="L8" t="s">
        <v>14</v>
      </c>
      <c r="O8" s="7" t="s">
        <v>25</v>
      </c>
      <c r="P8" s="19" t="s">
        <v>22</v>
      </c>
      <c r="R8" s="36"/>
      <c r="S8" s="37"/>
      <c r="T8" s="37"/>
      <c r="U8" s="37"/>
      <c r="V8" s="39"/>
    </row>
    <row r="9" spans="1:22" x14ac:dyDescent="0.3">
      <c r="A9" s="33"/>
      <c r="B9" s="33"/>
      <c r="C9" s="33"/>
      <c r="D9" s="33"/>
      <c r="E9" s="33"/>
      <c r="F9" s="33"/>
      <c r="R9" s="36"/>
      <c r="S9" s="37"/>
      <c r="T9" s="37"/>
      <c r="U9" s="37"/>
      <c r="V9" s="39"/>
    </row>
    <row r="10" spans="1:22" x14ac:dyDescent="0.3">
      <c r="A10" s="33"/>
      <c r="B10" s="33"/>
      <c r="C10" s="33"/>
      <c r="D10" s="33"/>
      <c r="E10" s="33"/>
      <c r="F10" s="33"/>
      <c r="R10" s="36"/>
      <c r="S10" s="37"/>
      <c r="T10" s="37"/>
      <c r="U10" s="37"/>
      <c r="V10" s="39"/>
    </row>
    <row r="11" spans="1:22" x14ac:dyDescent="0.3">
      <c r="A11" s="33"/>
      <c r="B11" s="33"/>
      <c r="C11" s="33"/>
      <c r="D11" s="33"/>
      <c r="E11" s="33"/>
      <c r="F11" s="33"/>
      <c r="R11" s="36"/>
      <c r="S11" s="37"/>
      <c r="T11" s="37"/>
      <c r="U11" s="37"/>
      <c r="V11" s="39"/>
    </row>
    <row r="12" spans="1:22" ht="18" x14ac:dyDescent="0.35">
      <c r="A12" s="33"/>
      <c r="B12" s="33"/>
      <c r="C12" s="33"/>
      <c r="D12" s="33"/>
      <c r="E12" s="33"/>
      <c r="F12" s="33"/>
      <c r="G12" s="8" t="s">
        <v>12</v>
      </c>
      <c r="H12" s="8" t="s">
        <v>3</v>
      </c>
      <c r="I12" s="8"/>
      <c r="J12" s="9" t="s">
        <v>7</v>
      </c>
      <c r="K12" s="10">
        <f>((m2_-m1_)/(m1_+m2_))*u2_+(2*m1_/(m1_+m2_))*u1_</f>
        <v>10</v>
      </c>
      <c r="L12" t="s">
        <v>14</v>
      </c>
      <c r="R12" s="36"/>
      <c r="S12" s="37"/>
      <c r="T12" s="37"/>
      <c r="U12" s="37"/>
      <c r="V12" s="39"/>
    </row>
    <row r="13" spans="1:22" x14ac:dyDescent="0.3">
      <c r="A13" s="33"/>
      <c r="B13" s="33"/>
      <c r="C13" s="33"/>
      <c r="D13" s="33"/>
      <c r="E13" s="33"/>
      <c r="F13" s="33"/>
      <c r="K13" s="6"/>
      <c r="R13" s="36"/>
      <c r="S13" s="37"/>
      <c r="T13" s="37"/>
      <c r="U13" s="37"/>
      <c r="V13" s="39"/>
    </row>
    <row r="14" spans="1:22" x14ac:dyDescent="0.3">
      <c r="R14" s="36"/>
      <c r="S14" s="37"/>
      <c r="T14" s="37"/>
      <c r="U14" s="37"/>
      <c r="V14" s="39"/>
    </row>
    <row r="15" spans="1:22" ht="15.6" x14ac:dyDescent="0.3">
      <c r="A15" s="11" t="s">
        <v>0</v>
      </c>
      <c r="B15" s="16">
        <v>1</v>
      </c>
      <c r="C15" t="s">
        <v>15</v>
      </c>
      <c r="D15" s="12" t="s">
        <v>4</v>
      </c>
      <c r="E15" s="16">
        <v>10</v>
      </c>
      <c r="F15" t="s">
        <v>14</v>
      </c>
      <c r="G15" s="1"/>
      <c r="H15" s="62" t="s">
        <v>10</v>
      </c>
      <c r="I15" s="61"/>
      <c r="M15" s="33" t="s">
        <v>11</v>
      </c>
      <c r="N15" s="33"/>
      <c r="R15" s="36"/>
      <c r="S15" s="37"/>
      <c r="T15" s="37"/>
      <c r="U15" s="37"/>
      <c r="V15" s="39"/>
    </row>
    <row r="16" spans="1:22" ht="15.6" x14ac:dyDescent="0.3">
      <c r="A16" s="11" t="s">
        <v>1</v>
      </c>
      <c r="B16" s="16">
        <v>1</v>
      </c>
      <c r="C16" t="s">
        <v>15</v>
      </c>
      <c r="D16" s="12" t="s">
        <v>5</v>
      </c>
      <c r="E16" s="16">
        <v>-5</v>
      </c>
      <c r="F16" t="s">
        <v>14</v>
      </c>
      <c r="G16" s="23">
        <f>u1_</f>
        <v>10</v>
      </c>
      <c r="H16" s="1"/>
      <c r="J16" s="23">
        <f>u2_</f>
        <v>-5</v>
      </c>
      <c r="M16" s="31">
        <f>v_</f>
        <v>2.5</v>
      </c>
      <c r="N16" s="31"/>
      <c r="R16" s="36"/>
      <c r="S16" s="37"/>
      <c r="T16" s="37"/>
      <c r="U16" s="59" t="s">
        <v>18</v>
      </c>
      <c r="V16" s="60">
        <v>0</v>
      </c>
    </row>
    <row r="17" spans="1:22" ht="15" thickBot="1" x14ac:dyDescent="0.35">
      <c r="G17" t="str">
        <f>IF(u1_= 0,Stop,IF(u1_&gt;0,Right,Left))</f>
        <v>---------&gt;'</v>
      </c>
      <c r="J17" t="str">
        <f>IF(u2_= 0,Stop,IF(u2_&gt;0,Right,Left))</f>
        <v>&lt;--------'</v>
      </c>
      <c r="M17" s="29" t="str">
        <f>IF(v_= 0,Stop,IF(v_&gt;0,Right,Left))</f>
        <v>---------&gt;'</v>
      </c>
      <c r="N17" s="29"/>
      <c r="P17" t="s">
        <v>43</v>
      </c>
      <c r="Q17" s="27" t="s">
        <v>40</v>
      </c>
      <c r="R17" s="36"/>
      <c r="S17" s="37"/>
      <c r="T17" s="37"/>
      <c r="U17" s="50" t="s">
        <v>52</v>
      </c>
      <c r="V17" s="38">
        <f>(m1_+m2_)*v_</f>
        <v>5</v>
      </c>
    </row>
    <row r="18" spans="1:22" ht="18.600000000000001" thickBot="1" x14ac:dyDescent="0.4">
      <c r="B18" s="32" t="s">
        <v>17</v>
      </c>
      <c r="C18" s="33"/>
      <c r="D18" s="33"/>
      <c r="E18" s="33"/>
      <c r="F18" s="4"/>
      <c r="G18" s="5" t="s">
        <v>0</v>
      </c>
      <c r="H18" s="4"/>
      <c r="I18" s="4"/>
      <c r="J18" s="5" t="s">
        <v>1</v>
      </c>
      <c r="L18" s="4"/>
      <c r="M18" s="5" t="s">
        <v>0</v>
      </c>
      <c r="N18" s="5" t="s">
        <v>1</v>
      </c>
      <c r="O18" s="4"/>
      <c r="P18" t="s">
        <v>41</v>
      </c>
      <c r="Q18" s="27"/>
      <c r="R18" s="36"/>
      <c r="S18" s="37"/>
      <c r="T18" s="37"/>
      <c r="U18" s="50" t="s">
        <v>53</v>
      </c>
      <c r="V18" s="40">
        <f>1/2*(m1_+m2_)*v_^2</f>
        <v>6.25</v>
      </c>
    </row>
    <row r="19" spans="1:22" x14ac:dyDescent="0.3">
      <c r="A19" s="33"/>
      <c r="B19" s="33"/>
      <c r="C19" s="33"/>
      <c r="G19" s="6">
        <f>m1_</f>
        <v>1</v>
      </c>
      <c r="J19" s="6">
        <f>m2_</f>
        <v>1</v>
      </c>
      <c r="M19" s="6">
        <f>m1_</f>
        <v>1</v>
      </c>
      <c r="N19" s="6">
        <f>m2_</f>
        <v>1</v>
      </c>
      <c r="R19" s="36"/>
      <c r="S19" s="37"/>
      <c r="T19" s="37"/>
      <c r="U19" s="51" t="s">
        <v>62</v>
      </c>
      <c r="V19" s="56">
        <f>S3-V18</f>
        <v>56.25</v>
      </c>
    </row>
    <row r="20" spans="1:22" x14ac:dyDescent="0.3">
      <c r="A20" s="33"/>
      <c r="B20" s="33"/>
      <c r="C20" s="33"/>
      <c r="R20" s="36"/>
      <c r="S20" s="37"/>
      <c r="T20" s="37"/>
      <c r="U20" s="37"/>
      <c r="V20" s="39"/>
    </row>
    <row r="21" spans="1:22" ht="18" x14ac:dyDescent="0.35">
      <c r="A21" s="33"/>
      <c r="B21" s="33"/>
      <c r="C21" s="33"/>
      <c r="D21" t="s">
        <v>13</v>
      </c>
      <c r="E21" t="s">
        <v>8</v>
      </c>
      <c r="G21" s="9" t="s">
        <v>9</v>
      </c>
      <c r="H21" s="10">
        <f>((m1_*u1_)+(m2_*u2_))/(m1_+m2_)</f>
        <v>2.5</v>
      </c>
      <c r="I21" t="s">
        <v>14</v>
      </c>
      <c r="R21" s="36"/>
      <c r="S21" s="37"/>
      <c r="T21" s="37"/>
      <c r="U21" s="37"/>
      <c r="V21" s="39"/>
    </row>
    <row r="22" spans="1:22" x14ac:dyDescent="0.3">
      <c r="A22" s="33"/>
      <c r="B22" s="33"/>
      <c r="C22" s="33"/>
      <c r="H22" s="33" t="s">
        <v>10</v>
      </c>
      <c r="I22" s="33"/>
      <c r="M22" s="25" t="s">
        <v>11</v>
      </c>
      <c r="N22" s="20"/>
      <c r="R22" s="36"/>
      <c r="S22" s="37"/>
      <c r="T22" s="37"/>
      <c r="U22" s="37"/>
      <c r="V22" s="39"/>
    </row>
    <row r="23" spans="1:22" x14ac:dyDescent="0.3">
      <c r="A23" s="3"/>
      <c r="B23" s="3"/>
      <c r="C23" s="3"/>
      <c r="G23" s="23">
        <f>u1_</f>
        <v>10</v>
      </c>
      <c r="J23" s="23">
        <f>u2_</f>
        <v>-5</v>
      </c>
      <c r="L23" s="24">
        <f>v1e_</f>
        <v>-3.5</v>
      </c>
      <c r="N23" s="24">
        <f>v2e_</f>
        <v>8.5</v>
      </c>
      <c r="R23" s="36"/>
      <c r="S23" s="37"/>
      <c r="T23" s="37"/>
      <c r="U23" s="59" t="s">
        <v>18</v>
      </c>
      <c r="V23" s="60">
        <f>e_</f>
        <v>0.8</v>
      </c>
    </row>
    <row r="24" spans="1:22" ht="15" thickBot="1" x14ac:dyDescent="0.35">
      <c r="A24" s="2"/>
      <c r="B24" s="2"/>
      <c r="C24" s="2"/>
      <c r="G24" t="str">
        <f>IF(u1_= 0,Stop,IF(u1_&gt;0,Right,Left))</f>
        <v>---------&gt;'</v>
      </c>
      <c r="J24" t="str">
        <f>IF(u2_= 0,Stop,IF(u2_&gt;0,Right,Left))</f>
        <v>&lt;--------'</v>
      </c>
      <c r="L24" t="str">
        <f>IF(v1e_= 0,Stop,IF(v1e_&gt;0,Right,Left))</f>
        <v>&lt;--------'</v>
      </c>
      <c r="N24" t="str">
        <f>IF(v2e_= 0,Stop,IF(v2e_&gt;0,Right,Left))</f>
        <v>---------&gt;'</v>
      </c>
      <c r="P24" t="s">
        <v>65</v>
      </c>
      <c r="Q24" s="28" t="s">
        <v>46</v>
      </c>
      <c r="R24" s="36"/>
      <c r="S24" s="37"/>
      <c r="T24" s="37"/>
      <c r="U24" s="50" t="s">
        <v>54</v>
      </c>
      <c r="V24" s="38">
        <f>m1_*v1e_+m2_*v2e_</f>
        <v>5</v>
      </c>
    </row>
    <row r="25" spans="1:22" ht="18.600000000000001" thickBot="1" x14ac:dyDescent="0.4">
      <c r="C25" s="32" t="s">
        <v>19</v>
      </c>
      <c r="D25" s="33"/>
      <c r="E25" s="33"/>
      <c r="F25" s="33"/>
      <c r="G25" s="5" t="s">
        <v>0</v>
      </c>
      <c r="H25" s="4"/>
      <c r="I25" s="4"/>
      <c r="J25" s="5" t="s">
        <v>1</v>
      </c>
      <c r="L25" s="5" t="s">
        <v>0</v>
      </c>
      <c r="M25" s="4"/>
      <c r="N25" s="5" t="s">
        <v>1</v>
      </c>
      <c r="O25" s="4"/>
      <c r="P25" s="20" t="s">
        <v>45</v>
      </c>
      <c r="Q25" s="28"/>
      <c r="R25" s="36"/>
      <c r="S25" s="37"/>
      <c r="T25" s="37"/>
      <c r="U25" s="50" t="s">
        <v>53</v>
      </c>
      <c r="V25" s="40">
        <f>1/2*m1_*v1e_^2+1/2*m2_*v2e_^2</f>
        <v>42.25</v>
      </c>
    </row>
    <row r="26" spans="1:22" ht="15.6" x14ac:dyDescent="0.3">
      <c r="A26" s="11" t="s">
        <v>18</v>
      </c>
      <c r="B26" s="17">
        <v>0.8</v>
      </c>
      <c r="G26" s="6">
        <f>m1_</f>
        <v>1</v>
      </c>
      <c r="J26" s="6">
        <f>m2_</f>
        <v>1</v>
      </c>
      <c r="L26" s="6">
        <f>m1_</f>
        <v>1</v>
      </c>
      <c r="N26" s="6">
        <f>m2_</f>
        <v>1</v>
      </c>
      <c r="R26" s="36"/>
      <c r="S26" s="37"/>
      <c r="T26" s="37"/>
      <c r="U26" s="51" t="s">
        <v>62</v>
      </c>
      <c r="V26" s="56">
        <f>S3-V25</f>
        <v>20.25</v>
      </c>
    </row>
    <row r="27" spans="1:22" x14ac:dyDescent="0.3">
      <c r="A27" s="33"/>
      <c r="B27" s="33"/>
      <c r="C27" s="33"/>
      <c r="D27" s="33"/>
      <c r="E27" s="33"/>
      <c r="F27" s="33"/>
      <c r="R27" s="36"/>
      <c r="S27" s="37"/>
      <c r="T27" s="37"/>
      <c r="U27" s="37"/>
      <c r="V27" s="39"/>
    </row>
    <row r="28" spans="1:22" ht="18" x14ac:dyDescent="0.35">
      <c r="A28" s="33"/>
      <c r="B28" s="33"/>
      <c r="C28" s="33"/>
      <c r="D28" s="33"/>
      <c r="E28" s="33"/>
      <c r="F28" s="33"/>
      <c r="J28" s="9" t="s">
        <v>6</v>
      </c>
      <c r="K28" s="10">
        <f>(m1_*u1_+ m2_*u2_ + m2_ * e_* (u2_ - u1_))/(m1_ + m2_)</f>
        <v>-3.5</v>
      </c>
      <c r="L28" t="s">
        <v>14</v>
      </c>
      <c r="R28" s="36" t="s">
        <v>26</v>
      </c>
      <c r="S28" s="37"/>
      <c r="T28" s="37"/>
      <c r="U28" s="37"/>
      <c r="V28" s="39"/>
    </row>
    <row r="29" spans="1:22" x14ac:dyDescent="0.3">
      <c r="A29" s="33"/>
      <c r="B29" s="33"/>
      <c r="C29" s="33"/>
      <c r="D29" s="33"/>
      <c r="E29" s="33"/>
      <c r="F29" s="33"/>
      <c r="R29" s="36"/>
      <c r="S29" s="37" t="s">
        <v>49</v>
      </c>
      <c r="T29" s="41" t="s">
        <v>61</v>
      </c>
      <c r="U29" s="41"/>
      <c r="V29" s="42"/>
    </row>
    <row r="30" spans="1:22" x14ac:dyDescent="0.3">
      <c r="A30" s="33"/>
      <c r="B30" s="33"/>
      <c r="C30" s="33"/>
      <c r="D30" s="33"/>
      <c r="E30" s="33"/>
      <c r="F30" s="33"/>
      <c r="R30" s="36"/>
      <c r="S30" s="37" t="s">
        <v>55</v>
      </c>
      <c r="T30" s="41" t="s">
        <v>58</v>
      </c>
      <c r="U30" s="41"/>
      <c r="V30" s="42"/>
    </row>
    <row r="31" spans="1:22" x14ac:dyDescent="0.3">
      <c r="R31" s="36"/>
      <c r="S31" s="37" t="s">
        <v>56</v>
      </c>
      <c r="T31" s="41" t="s">
        <v>59</v>
      </c>
      <c r="U31" s="41"/>
      <c r="V31" s="42"/>
    </row>
    <row r="32" spans="1:22" x14ac:dyDescent="0.3">
      <c r="A32" s="33"/>
      <c r="B32" s="33"/>
      <c r="C32" s="33"/>
      <c r="D32" s="33"/>
      <c r="E32" s="33"/>
      <c r="F32" s="33"/>
      <c r="R32" s="36"/>
      <c r="S32" s="37" t="s">
        <v>57</v>
      </c>
      <c r="T32" s="41" t="s">
        <v>60</v>
      </c>
      <c r="U32" s="41"/>
      <c r="V32" s="42"/>
    </row>
    <row r="33" spans="1:22" ht="18" x14ac:dyDescent="0.35">
      <c r="A33" s="33"/>
      <c r="B33" s="33"/>
      <c r="C33" s="33"/>
      <c r="D33" s="33"/>
      <c r="E33" s="33"/>
      <c r="F33" s="33"/>
      <c r="J33" s="9" t="s">
        <v>7</v>
      </c>
      <c r="K33" s="10">
        <f>(m1_*u1_+ m2_*u2_ + m1_ * e_* (u1_ - u2_))/(m1_ + m2_)</f>
        <v>8.5</v>
      </c>
      <c r="L33" t="s">
        <v>14</v>
      </c>
      <c r="R33" s="36"/>
      <c r="S33" s="41" t="s">
        <v>62</v>
      </c>
      <c r="T33" s="43" t="s">
        <v>64</v>
      </c>
      <c r="U33" s="43"/>
      <c r="V33" s="44"/>
    </row>
    <row r="34" spans="1:22" ht="15" thickBot="1" x14ac:dyDescent="0.35">
      <c r="A34" s="33"/>
      <c r="B34" s="33"/>
      <c r="C34" s="33"/>
      <c r="D34" s="33"/>
      <c r="E34" s="33"/>
      <c r="F34" s="33"/>
      <c r="R34" s="45"/>
      <c r="S34" s="46"/>
      <c r="T34" s="47"/>
      <c r="U34" s="47"/>
      <c r="V34" s="48"/>
    </row>
    <row r="35" spans="1:22" x14ac:dyDescent="0.3">
      <c r="A35" s="33"/>
      <c r="B35" s="33"/>
      <c r="C35" s="33"/>
      <c r="D35" s="33"/>
      <c r="E35" s="33"/>
      <c r="F35" s="33"/>
    </row>
    <row r="37" spans="1:22" x14ac:dyDescent="0.3">
      <c r="A37" s="21" t="s">
        <v>26</v>
      </c>
    </row>
    <row r="38" spans="1:22" ht="15.6" x14ac:dyDescent="0.3">
      <c r="A38" s="22" t="s">
        <v>0</v>
      </c>
      <c r="B38" s="27" t="s">
        <v>29</v>
      </c>
      <c r="C38" s="27"/>
      <c r="D38" s="27"/>
      <c r="F38" s="22" t="s">
        <v>1</v>
      </c>
      <c r="G38" s="27" t="s">
        <v>30</v>
      </c>
      <c r="H38" s="27"/>
      <c r="I38" s="27"/>
    </row>
    <row r="39" spans="1:22" ht="15.6" x14ac:dyDescent="0.3">
      <c r="A39" s="22" t="s">
        <v>4</v>
      </c>
      <c r="B39" s="27" t="s">
        <v>31</v>
      </c>
      <c r="C39" s="27"/>
      <c r="D39" s="27"/>
      <c r="F39" s="22" t="s">
        <v>5</v>
      </c>
      <c r="G39" s="27" t="s">
        <v>33</v>
      </c>
      <c r="H39" s="27"/>
      <c r="I39" s="27"/>
    </row>
    <row r="40" spans="1:22" ht="15.6" x14ac:dyDescent="0.3">
      <c r="A40" s="22" t="s">
        <v>6</v>
      </c>
      <c r="B40" s="27" t="s">
        <v>32</v>
      </c>
      <c r="C40" s="27"/>
      <c r="D40" s="27"/>
      <c r="F40" s="22" t="s">
        <v>7</v>
      </c>
      <c r="G40" s="27" t="s">
        <v>34</v>
      </c>
      <c r="H40" s="27"/>
      <c r="I40" s="27"/>
    </row>
    <row r="41" spans="1:22" ht="15.6" x14ac:dyDescent="0.3">
      <c r="A41" s="22" t="s">
        <v>18</v>
      </c>
      <c r="B41" s="27" t="s">
        <v>35</v>
      </c>
      <c r="C41" s="27"/>
      <c r="D41" s="27"/>
      <c r="F41" s="22" t="s">
        <v>9</v>
      </c>
      <c r="G41" t="s">
        <v>36</v>
      </c>
    </row>
    <row r="42" spans="1:22" ht="18" x14ac:dyDescent="0.35">
      <c r="A42" t="s">
        <v>27</v>
      </c>
      <c r="B42" s="30" t="s">
        <v>38</v>
      </c>
      <c r="C42" s="30"/>
      <c r="D42" s="30"/>
      <c r="E42" s="19" t="s">
        <v>20</v>
      </c>
    </row>
    <row r="43" spans="1:22" ht="18" x14ac:dyDescent="0.35">
      <c r="B43" s="18" t="s">
        <v>37</v>
      </c>
      <c r="C43" t="s">
        <v>28</v>
      </c>
      <c r="E43" s="19" t="s">
        <v>21</v>
      </c>
    </row>
    <row r="44" spans="1:22" ht="15.6" x14ac:dyDescent="0.3">
      <c r="B44" t="s">
        <v>47</v>
      </c>
      <c r="C44" s="27" t="s">
        <v>48</v>
      </c>
      <c r="D44" s="27"/>
      <c r="E44" s="26" t="str">
        <f>Stop</f>
        <v>----x----'</v>
      </c>
    </row>
  </sheetData>
  <sheetProtection selectLockedCells="1"/>
  <mergeCells count="30">
    <mergeCell ref="H22:I22"/>
    <mergeCell ref="Q2:Q3"/>
    <mergeCell ref="Q17:Q18"/>
    <mergeCell ref="Q24:Q25"/>
    <mergeCell ref="M17:N17"/>
    <mergeCell ref="B38:D38"/>
    <mergeCell ref="G38:I38"/>
    <mergeCell ref="M16:N16"/>
    <mergeCell ref="C25:F25"/>
    <mergeCell ref="A27:F30"/>
    <mergeCell ref="A32:F35"/>
    <mergeCell ref="A7:F13"/>
    <mergeCell ref="B6:E6"/>
    <mergeCell ref="B18:E18"/>
    <mergeCell ref="A19:C22"/>
    <mergeCell ref="H15:I15"/>
    <mergeCell ref="M15:N15"/>
    <mergeCell ref="C44:D44"/>
    <mergeCell ref="T29:V29"/>
    <mergeCell ref="T30:V30"/>
    <mergeCell ref="T31:V31"/>
    <mergeCell ref="T32:V32"/>
    <mergeCell ref="T33:V34"/>
    <mergeCell ref="S33:S34"/>
    <mergeCell ref="B39:D39"/>
    <mergeCell ref="B40:D40"/>
    <mergeCell ref="G39:I39"/>
    <mergeCell ref="G40:I40"/>
    <mergeCell ref="B41:D41"/>
    <mergeCell ref="B42:D4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e_</vt:lpstr>
      <vt:lpstr>Left</vt:lpstr>
      <vt:lpstr>m1_</vt:lpstr>
      <vt:lpstr>m2_</vt:lpstr>
      <vt:lpstr>Right</vt:lpstr>
      <vt:lpstr>Stop</vt:lpstr>
      <vt:lpstr>u1_</vt:lpstr>
      <vt:lpstr>u2_</vt:lpstr>
      <vt:lpstr>v_</vt:lpstr>
      <vt:lpstr>v1_</vt:lpstr>
      <vt:lpstr>v1e_</vt:lpstr>
      <vt:lpstr>V2_</vt:lpstr>
      <vt:lpstr>v2e_</vt:lpstr>
      <vt:lpstr>ve_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 Mourad</dc:creator>
  <cp:lastModifiedBy>Kassem Mourad</cp:lastModifiedBy>
  <dcterms:created xsi:type="dcterms:W3CDTF">2015-12-19T03:04:33Z</dcterms:created>
  <dcterms:modified xsi:type="dcterms:W3CDTF">2015-12-21T19:16:44Z</dcterms:modified>
</cp:coreProperties>
</file>