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6" i="1" l="1"/>
  <c r="N22" i="1" l="1"/>
  <c r="F9" i="1" l="1"/>
  <c r="L9" i="1"/>
  <c r="M8" i="1" l="1"/>
  <c r="G8" i="1"/>
  <c r="G6" i="1"/>
  <c r="D8" i="1" s="1"/>
  <c r="G10" i="1"/>
  <c r="D9" i="1" s="1"/>
  <c r="M10" i="1"/>
  <c r="D13" i="1" s="1"/>
  <c r="M6" i="1"/>
  <c r="D12" i="1" s="1"/>
  <c r="M12" i="1"/>
  <c r="H26" i="1" s="1"/>
  <c r="G12" i="1"/>
  <c r="B26" i="1" s="1"/>
  <c r="I21" i="1" l="1"/>
  <c r="E16" i="1"/>
  <c r="N27" i="1" s="1"/>
  <c r="B16" i="1" l="1"/>
  <c r="J15" i="1"/>
  <c r="F20" i="1" l="1"/>
  <c r="P16" i="1" s="1"/>
  <c r="N23" i="1"/>
  <c r="B17" i="1"/>
  <c r="Q11" i="1" l="1"/>
  <c r="E11" i="1"/>
  <c r="J7" i="1"/>
  <c r="D7" i="1"/>
  <c r="M20" i="1"/>
  <c r="M2" i="1"/>
  <c r="G2" i="1"/>
  <c r="H9" i="1" s="1"/>
  <c r="Q16" i="1"/>
  <c r="H24" i="1" l="1"/>
  <c r="L7" i="1"/>
  <c r="N7" i="1" s="1"/>
  <c r="B18" i="1"/>
  <c r="B24" i="1"/>
  <c r="L5" i="1"/>
  <c r="N5" i="1" s="1"/>
  <c r="N9" i="1"/>
  <c r="F7" i="1"/>
  <c r="H7" i="1" s="1"/>
  <c r="F5" i="1"/>
  <c r="B23" i="1" s="1"/>
  <c r="R27" i="1"/>
  <c r="H22" i="1" l="1"/>
  <c r="H23" i="1"/>
  <c r="J18" i="1"/>
  <c r="B19" i="1" s="1"/>
  <c r="N25" i="1"/>
  <c r="F21" i="1" s="1"/>
  <c r="N24" i="1"/>
  <c r="M13" i="1"/>
  <c r="H27" i="1" s="1"/>
  <c r="B22" i="1"/>
  <c r="H5" i="1"/>
  <c r="G13" i="1" l="1"/>
  <c r="J16" i="1" l="1"/>
  <c r="B27" i="1"/>
</calcChain>
</file>

<file path=xl/sharedStrings.xml><?xml version="1.0" encoding="utf-8"?>
<sst xmlns="http://schemas.openxmlformats.org/spreadsheetml/2006/main" count="102" uniqueCount="52">
  <si>
    <t>ON</t>
  </si>
  <si>
    <t>V</t>
  </si>
  <si>
    <t>Switch</t>
  </si>
  <si>
    <t>Fuse</t>
  </si>
  <si>
    <t>A</t>
  </si>
  <si>
    <t>max.</t>
  </si>
  <si>
    <t>Ω</t>
  </si>
  <si>
    <r>
      <rPr>
        <sz val="14"/>
        <color rgb="FF002060"/>
        <rFont val="Calibri"/>
        <family val="2"/>
        <scheme val="minor"/>
      </rPr>
      <t>R</t>
    </r>
    <r>
      <rPr>
        <sz val="11"/>
        <color rgb="FF002060"/>
        <rFont val="Calibri"/>
        <family val="2"/>
        <scheme val="minor"/>
      </rPr>
      <t>a2</t>
    </r>
  </si>
  <si>
    <r>
      <rPr>
        <sz val="14"/>
        <color rgb="FF002060"/>
        <rFont val="Calibri"/>
        <family val="2"/>
        <scheme val="minor"/>
      </rPr>
      <t>R</t>
    </r>
    <r>
      <rPr>
        <sz val="11"/>
        <color rgb="FF002060"/>
        <rFont val="Calibri"/>
        <family val="2"/>
        <scheme val="minor"/>
      </rPr>
      <t>a3</t>
    </r>
  </si>
  <si>
    <r>
      <rPr>
        <sz val="14"/>
        <color rgb="FFFF0000"/>
        <rFont val="Calibri"/>
        <family val="2"/>
        <scheme val="minor"/>
      </rPr>
      <t>R</t>
    </r>
    <r>
      <rPr>
        <sz val="11"/>
        <color rgb="FFFF0000"/>
        <rFont val="Calibri"/>
        <family val="2"/>
        <scheme val="minor"/>
      </rPr>
      <t>b2</t>
    </r>
  </si>
  <si>
    <r>
      <rPr>
        <sz val="14"/>
        <color rgb="FFFF0000"/>
        <rFont val="Calibri"/>
        <family val="2"/>
        <scheme val="minor"/>
      </rPr>
      <t>R</t>
    </r>
    <r>
      <rPr>
        <sz val="11"/>
        <color rgb="FFFF0000"/>
        <rFont val="Calibri"/>
        <family val="2"/>
        <scheme val="minor"/>
      </rPr>
      <t>b3</t>
    </r>
  </si>
  <si>
    <r>
      <rPr>
        <b/>
        <sz val="14"/>
        <color rgb="FF002060"/>
        <rFont val="Calibri"/>
        <family val="2"/>
        <scheme val="minor"/>
      </rPr>
      <t>R</t>
    </r>
    <r>
      <rPr>
        <b/>
        <sz val="11"/>
        <color rgb="FF002060"/>
        <rFont val="Calibri"/>
        <family val="2"/>
        <scheme val="minor"/>
      </rPr>
      <t>a1</t>
    </r>
  </si>
  <si>
    <r>
      <rPr>
        <b/>
        <sz val="14"/>
        <color rgb="FFFF0000"/>
        <rFont val="Calibri"/>
        <family val="2"/>
        <scheme val="minor"/>
      </rPr>
      <t>R</t>
    </r>
    <r>
      <rPr>
        <b/>
        <sz val="11"/>
        <color rgb="FFFF0000"/>
        <rFont val="Calibri"/>
        <family val="2"/>
        <scheme val="minor"/>
      </rPr>
      <t>b1</t>
    </r>
  </si>
  <si>
    <r>
      <rPr>
        <sz val="14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a</t>
    </r>
  </si>
  <si>
    <r>
      <rPr>
        <sz val="14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b</t>
    </r>
  </si>
  <si>
    <r>
      <rPr>
        <b/>
        <sz val="14"/>
        <color rgb="FF7030A0"/>
        <rFont val="Calibri"/>
        <family val="2"/>
        <scheme val="minor"/>
      </rPr>
      <t>R</t>
    </r>
    <r>
      <rPr>
        <b/>
        <sz val="11"/>
        <color rgb="FF7030A0"/>
        <rFont val="Calibri"/>
        <family val="2"/>
        <scheme val="minor"/>
      </rPr>
      <t>ab</t>
    </r>
  </si>
  <si>
    <t>ON/OFF</t>
  </si>
  <si>
    <t>a</t>
  </si>
  <si>
    <t>b</t>
  </si>
  <si>
    <t>I</t>
  </si>
  <si>
    <t>R</t>
  </si>
  <si>
    <t xml:space="preserve"> A</t>
  </si>
  <si>
    <t xml:space="preserve"> V</t>
  </si>
  <si>
    <t xml:space="preserve"> Ω</t>
  </si>
  <si>
    <t>Input Data</t>
  </si>
  <si>
    <t>Results</t>
  </si>
  <si>
    <t>Va</t>
  </si>
  <si>
    <t>Vb</t>
  </si>
  <si>
    <t xml:space="preserve">     m</t>
  </si>
  <si>
    <t xml:space="preserve">   n</t>
  </si>
  <si>
    <t>Battery</t>
  </si>
  <si>
    <r>
      <t xml:space="preserve">*  R = 0 or "   ", means: no resistance exist (open circuit, R = </t>
    </r>
    <r>
      <rPr>
        <sz val="11"/>
        <color theme="1"/>
        <rFont val="Calibri"/>
        <family val="2"/>
      </rPr>
      <t>∞) in case one or more Rs in the group has a value, otherwize R = 0 (closed).</t>
    </r>
  </si>
  <si>
    <t>No resistance (R= "    ", Blank)</t>
  </si>
  <si>
    <t>P</t>
  </si>
  <si>
    <t>W</t>
  </si>
  <si>
    <t>I (A)</t>
  </si>
  <si>
    <t xml:space="preserve">P (W) </t>
  </si>
  <si>
    <t>P (W)</t>
  </si>
  <si>
    <r>
      <rPr>
        <sz val="14"/>
        <color theme="1"/>
        <rFont val="Times New Roman"/>
        <family val="1"/>
      </rPr>
      <t>P</t>
    </r>
    <r>
      <rPr>
        <sz val="11"/>
        <color theme="1"/>
        <rFont val="Times New Roman"/>
        <family val="1"/>
      </rPr>
      <t xml:space="preserve">a </t>
    </r>
  </si>
  <si>
    <r>
      <rPr>
        <sz val="14"/>
        <color theme="1"/>
        <rFont val="Times New Roman"/>
        <family val="1"/>
      </rPr>
      <t>P</t>
    </r>
    <r>
      <rPr>
        <sz val="11"/>
        <color theme="1"/>
        <rFont val="Times New Roman"/>
        <family val="1"/>
      </rPr>
      <t>b</t>
    </r>
  </si>
  <si>
    <r>
      <rPr>
        <sz val="14"/>
        <color theme="1"/>
        <rFont val="Times New Roman"/>
        <family val="1"/>
      </rPr>
      <t>I</t>
    </r>
    <r>
      <rPr>
        <sz val="11"/>
        <color theme="1"/>
        <rFont val="Times New Roman"/>
        <family val="1"/>
      </rPr>
      <t>a1</t>
    </r>
  </si>
  <si>
    <r>
      <rPr>
        <sz val="14"/>
        <color theme="1"/>
        <rFont val="Times New Roman"/>
        <family val="1"/>
      </rPr>
      <t>I</t>
    </r>
    <r>
      <rPr>
        <sz val="11"/>
        <color theme="1"/>
        <rFont val="Times New Roman"/>
        <family val="1"/>
      </rPr>
      <t>a2</t>
    </r>
  </si>
  <si>
    <r>
      <rPr>
        <sz val="14"/>
        <color theme="1"/>
        <rFont val="Times New Roman"/>
        <family val="1"/>
      </rPr>
      <t>I</t>
    </r>
    <r>
      <rPr>
        <sz val="11"/>
        <color theme="1"/>
        <rFont val="Times New Roman"/>
        <family val="1"/>
      </rPr>
      <t>a3</t>
    </r>
  </si>
  <si>
    <r>
      <rPr>
        <sz val="14"/>
        <color theme="1"/>
        <rFont val="Times New Roman"/>
        <family val="1"/>
      </rPr>
      <t>R</t>
    </r>
    <r>
      <rPr>
        <sz val="12"/>
        <color theme="1"/>
        <rFont val="Times New Roman"/>
        <family val="1"/>
      </rPr>
      <t>a</t>
    </r>
  </si>
  <si>
    <r>
      <rPr>
        <sz val="12"/>
        <color theme="1"/>
        <rFont val="Times New Roman"/>
        <family val="1"/>
      </rPr>
      <t>P</t>
    </r>
    <r>
      <rPr>
        <sz val="11"/>
        <color theme="1"/>
        <rFont val="Times New Roman"/>
        <family val="1"/>
      </rPr>
      <t>a</t>
    </r>
  </si>
  <si>
    <t xml:space="preserve"> </t>
  </si>
  <si>
    <r>
      <rPr>
        <sz val="14"/>
        <color theme="1"/>
        <rFont val="Times New Roman"/>
        <family val="1"/>
      </rPr>
      <t>Pa</t>
    </r>
    <r>
      <rPr>
        <sz val="11"/>
        <color theme="1"/>
        <rFont val="Times New Roman"/>
        <family val="1"/>
      </rPr>
      <t>b</t>
    </r>
  </si>
  <si>
    <r>
      <rPr>
        <sz val="14"/>
        <color theme="1"/>
        <rFont val="Times New Roman"/>
        <family val="1"/>
      </rPr>
      <t>I</t>
    </r>
    <r>
      <rPr>
        <sz val="11"/>
        <color theme="1"/>
        <rFont val="Times New Roman"/>
        <family val="1"/>
      </rPr>
      <t>b1</t>
    </r>
  </si>
  <si>
    <r>
      <rPr>
        <sz val="14"/>
        <color theme="1"/>
        <rFont val="Times New Roman"/>
        <family val="1"/>
      </rPr>
      <t>I</t>
    </r>
    <r>
      <rPr>
        <sz val="11"/>
        <color theme="1"/>
        <rFont val="Times New Roman"/>
        <family val="1"/>
      </rPr>
      <t>b2</t>
    </r>
  </si>
  <si>
    <r>
      <rPr>
        <sz val="14"/>
        <color theme="1"/>
        <rFont val="Times New Roman"/>
        <family val="1"/>
      </rPr>
      <t>I</t>
    </r>
    <r>
      <rPr>
        <sz val="11"/>
        <color theme="1"/>
        <rFont val="Times New Roman"/>
        <family val="1"/>
      </rPr>
      <t>b3</t>
    </r>
  </si>
  <si>
    <r>
      <rPr>
        <sz val="14"/>
        <color theme="1"/>
        <rFont val="Times New Roman"/>
        <family val="1"/>
      </rPr>
      <t>R</t>
    </r>
    <r>
      <rPr>
        <sz val="11"/>
        <color theme="1"/>
        <rFont val="Times New Roman"/>
        <family val="1"/>
      </rPr>
      <t>b</t>
    </r>
  </si>
  <si>
    <t xml:space="preserve"> In case all the Rs in the group equal zero, only Rx1 = 0.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</si>
</sst>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0.0"/>
    <numFmt numFmtId="166" formatCode="0.000000"/>
    <numFmt numFmtId="167" formatCode="#,##0.00000"/>
    <numFmt numFmtId="168" formatCode="#,##0.000000"/>
  </numFmts>
  <fonts count="3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</font>
    <font>
      <sz val="14"/>
      <color rgb="FFFF0000"/>
      <name val="Calibri"/>
      <family val="2"/>
      <scheme val="minor"/>
    </font>
    <font>
      <sz val="14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4"/>
      <color rgb="FF7030A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rgb="FFC00000"/>
      <name val="Calibri"/>
      <family val="2"/>
      <scheme val="minor"/>
    </font>
    <font>
      <sz val="14"/>
      <color theme="1"/>
      <name val="Calibri"/>
      <family val="2"/>
    </font>
    <font>
      <b/>
      <sz val="10"/>
      <color rgb="FF0066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rgb="FF00206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rgb="FF006600"/>
      <name val="Calibri"/>
      <family val="2"/>
      <scheme val="minor"/>
    </font>
    <font>
      <sz val="9"/>
      <color rgb="FF0066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206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6" fillId="0" borderId="4" xfId="0" applyFont="1" applyBorder="1"/>
    <xf numFmtId="0" fontId="17" fillId="0" borderId="0" xfId="0" applyFont="1"/>
    <xf numFmtId="0" fontId="17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5" fillId="0" borderId="2" xfId="0" applyFont="1" applyBorder="1"/>
    <xf numFmtId="0" fontId="18" fillId="0" borderId="2" xfId="0" applyFont="1" applyBorder="1"/>
    <xf numFmtId="0" fontId="0" fillId="4" borderId="2" xfId="0" applyFill="1" applyBorder="1"/>
    <xf numFmtId="0" fontId="0" fillId="4" borderId="5" xfId="0" applyFill="1" applyBorder="1"/>
    <xf numFmtId="0" fontId="10" fillId="4" borderId="2" xfId="0" applyFont="1" applyFill="1" applyBorder="1"/>
    <xf numFmtId="0" fontId="9" fillId="4" borderId="2" xfId="0" applyFont="1" applyFill="1" applyBorder="1"/>
    <xf numFmtId="0" fontId="12" fillId="4" borderId="2" xfId="0" applyFont="1" applyFill="1" applyBorder="1"/>
    <xf numFmtId="0" fontId="1" fillId="4" borderId="2" xfId="0" applyFont="1" applyFill="1" applyBorder="1"/>
    <xf numFmtId="0" fontId="1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21" fillId="0" borderId="2" xfId="0" applyFont="1" applyBorder="1"/>
    <xf numFmtId="0" fontId="21" fillId="0" borderId="2" xfId="0" applyFont="1" applyFill="1" applyBorder="1"/>
    <xf numFmtId="0" fontId="0" fillId="5" borderId="3" xfId="0" applyFill="1" applyBorder="1" applyAlignment="1" applyProtection="1">
      <alignment horizontal="center"/>
      <protection locked="0"/>
    </xf>
    <xf numFmtId="0" fontId="23" fillId="0" borderId="0" xfId="0" applyFont="1" applyAlignment="1">
      <alignment horizontal="center"/>
    </xf>
    <xf numFmtId="0" fontId="2" fillId="0" borderId="2" xfId="0" applyFont="1" applyBorder="1" applyAlignment="1">
      <alignment vertical="center"/>
    </xf>
    <xf numFmtId="0" fontId="25" fillId="0" borderId="0" xfId="0" applyFont="1"/>
    <xf numFmtId="164" fontId="19" fillId="0" borderId="0" xfId="0" applyNumberFormat="1" applyFont="1"/>
    <xf numFmtId="164" fontId="28" fillId="0" borderId="0" xfId="0" applyNumberFormat="1" applyFont="1"/>
    <xf numFmtId="164" fontId="28" fillId="0" borderId="0" xfId="0" applyNumberFormat="1" applyFont="1" applyAlignment="1">
      <alignment horizontal="right"/>
    </xf>
    <xf numFmtId="0" fontId="26" fillId="2" borderId="1" xfId="0" applyFont="1" applyFill="1" applyBorder="1" applyAlignment="1">
      <alignment horizontal="center"/>
    </xf>
    <xf numFmtId="0" fontId="26" fillId="3" borderId="1" xfId="0" applyFont="1" applyFill="1" applyBorder="1" applyAlignment="1">
      <alignment horizontal="center"/>
    </xf>
    <xf numFmtId="164" fontId="27" fillId="0" borderId="0" xfId="0" applyNumberFormat="1" applyFont="1"/>
    <xf numFmtId="164" fontId="27" fillId="0" borderId="0" xfId="0" applyNumberFormat="1" applyFont="1" applyAlignment="1">
      <alignment horizontal="left"/>
    </xf>
    <xf numFmtId="2" fontId="31" fillId="0" borderId="3" xfId="0" applyNumberFormat="1" applyFont="1" applyBorder="1" applyAlignment="1">
      <alignment horizontal="center"/>
    </xf>
    <xf numFmtId="2" fontId="24" fillId="0" borderId="3" xfId="0" applyNumberFormat="1" applyFont="1" applyBorder="1" applyAlignment="1">
      <alignment horizontal="center"/>
    </xf>
    <xf numFmtId="164" fontId="0" fillId="0" borderId="0" xfId="0" applyNumberFormat="1"/>
    <xf numFmtId="0" fontId="0" fillId="5" borderId="2" xfId="0" applyFill="1" applyBorder="1" applyAlignment="1" applyProtection="1">
      <alignment horizontal="right"/>
      <protection locked="0"/>
    </xf>
    <xf numFmtId="0" fontId="0" fillId="0" borderId="2" xfId="0" applyBorder="1"/>
    <xf numFmtId="0" fontId="6" fillId="0" borderId="2" xfId="0" applyFont="1" applyBorder="1"/>
    <xf numFmtId="0" fontId="0" fillId="0" borderId="0" xfId="0" applyAlignment="1">
      <alignment horizontal="left"/>
    </xf>
    <xf numFmtId="0" fontId="21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 horizontal="left"/>
    </xf>
    <xf numFmtId="0" fontId="0" fillId="0" borderId="0" xfId="0" applyAlignment="1"/>
    <xf numFmtId="0" fontId="0" fillId="0" borderId="0" xfId="0" applyAlignment="1">
      <alignment horizontal="left" vertical="top"/>
    </xf>
    <xf numFmtId="165" fontId="0" fillId="0" borderId="0" xfId="0" applyNumberFormat="1" applyAlignment="1">
      <alignment horizontal="left" vertical="top"/>
    </xf>
    <xf numFmtId="164" fontId="28" fillId="0" borderId="0" xfId="0" applyNumberFormat="1" applyFont="1" applyAlignment="1">
      <alignment vertical="top"/>
    </xf>
    <xf numFmtId="164" fontId="28" fillId="0" borderId="0" xfId="0" applyNumberFormat="1" applyFont="1" applyAlignment="1">
      <alignment horizontal="right" vertical="top"/>
    </xf>
    <xf numFmtId="0" fontId="21" fillId="0" borderId="2" xfId="0" applyFont="1" applyBorder="1" applyAlignment="1">
      <alignment horizontal="center"/>
    </xf>
    <xf numFmtId="0" fontId="23" fillId="0" borderId="2" xfId="0" applyFont="1" applyBorder="1"/>
    <xf numFmtId="0" fontId="21" fillId="0" borderId="0" xfId="0" applyFont="1" applyAlignment="1">
      <alignment horizontal="right" vertical="top"/>
    </xf>
    <xf numFmtId="0" fontId="0" fillId="0" borderId="2" xfId="0" applyFont="1" applyBorder="1"/>
    <xf numFmtId="0" fontId="3" fillId="0" borderId="2" xfId="0" applyFont="1" applyBorder="1" applyAlignment="1">
      <alignment horizontal="center" vertical="center"/>
    </xf>
    <xf numFmtId="0" fontId="32" fillId="7" borderId="2" xfId="0" applyFont="1" applyFill="1" applyBorder="1"/>
    <xf numFmtId="0" fontId="33" fillId="0" borderId="2" xfId="0" applyFont="1" applyBorder="1"/>
    <xf numFmtId="0" fontId="34" fillId="0" borderId="2" xfId="0" applyFont="1" applyBorder="1"/>
    <xf numFmtId="0" fontId="0" fillId="6" borderId="2" xfId="0" applyFill="1" applyBorder="1"/>
    <xf numFmtId="0" fontId="29" fillId="6" borderId="2" xfId="0" applyFont="1" applyFill="1" applyBorder="1" applyAlignment="1" applyProtection="1">
      <alignment horizontal="right" vertical="center"/>
    </xf>
    <xf numFmtId="165" fontId="30" fillId="6" borderId="2" xfId="0" applyNumberFormat="1" applyFont="1" applyFill="1" applyBorder="1" applyAlignment="1" applyProtection="1">
      <alignment horizontal="right" vertical="center"/>
    </xf>
    <xf numFmtId="164" fontId="27" fillId="6" borderId="2" xfId="0" applyNumberFormat="1" applyFont="1" applyFill="1" applyBorder="1" applyAlignment="1" applyProtection="1">
      <alignment horizontal="right" vertical="center"/>
    </xf>
    <xf numFmtId="0" fontId="0" fillId="0" borderId="0" xfId="0" applyAlignment="1">
      <alignment horizontal="left" vertical="center"/>
    </xf>
    <xf numFmtId="2" fontId="9" fillId="0" borderId="3" xfId="0" applyNumberFormat="1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165" fontId="10" fillId="0" borderId="3" xfId="0" applyNumberFormat="1" applyFont="1" applyBorder="1" applyAlignment="1">
      <alignment horizontal="center"/>
    </xf>
    <xf numFmtId="165" fontId="10" fillId="0" borderId="4" xfId="0" applyNumberFormat="1" applyFont="1" applyBorder="1" applyAlignment="1">
      <alignment horizontal="center"/>
    </xf>
    <xf numFmtId="167" fontId="0" fillId="0" borderId="2" xfId="0" applyNumberFormat="1" applyBorder="1" applyAlignment="1">
      <alignment horizontal="center" vertical="center"/>
    </xf>
    <xf numFmtId="167" fontId="0" fillId="0" borderId="3" xfId="0" applyNumberFormat="1" applyBorder="1" applyAlignment="1">
      <alignment horizontal="center" vertical="center"/>
    </xf>
    <xf numFmtId="167" fontId="0" fillId="0" borderId="7" xfId="0" applyNumberFormat="1" applyBorder="1" applyAlignment="1">
      <alignment horizontal="center" vertical="center"/>
    </xf>
    <xf numFmtId="167" fontId="0" fillId="0" borderId="4" xfId="0" applyNumberFormat="1" applyBorder="1" applyAlignment="1">
      <alignment horizontal="center" vertical="center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Font="1" applyBorder="1" applyAlignment="1">
      <alignment horizontal="center"/>
    </xf>
    <xf numFmtId="167" fontId="21" fillId="0" borderId="2" xfId="0" applyNumberFormat="1" applyFont="1" applyBorder="1" applyAlignment="1">
      <alignment horizontal="center"/>
    </xf>
    <xf numFmtId="167" fontId="0" fillId="0" borderId="2" xfId="0" applyNumberFormat="1" applyBorder="1" applyAlignment="1">
      <alignment horizontal="center"/>
    </xf>
    <xf numFmtId="0" fontId="16" fillId="0" borderId="6" xfId="0" applyFont="1" applyBorder="1" applyAlignment="1">
      <alignment horizontal="center"/>
    </xf>
    <xf numFmtId="168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left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7" fontId="0" fillId="0" borderId="2" xfId="0" applyNumberFormat="1" applyFont="1" applyBorder="1" applyAlignment="1">
      <alignment horizontal="center"/>
    </xf>
    <xf numFmtId="166" fontId="0" fillId="0" borderId="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313568</xdr:colOff>
      <xdr:row>5</xdr:row>
      <xdr:rowOff>95250</xdr:rowOff>
    </xdr:from>
    <xdr:to>
      <xdr:col>15</xdr:col>
      <xdr:colOff>95251</xdr:colOff>
      <xdr:row>19</xdr:row>
      <xdr:rowOff>161924</xdr:rowOff>
    </xdr:to>
    <xdr:grpSp>
      <xdr:nvGrpSpPr>
        <xdr:cNvPr id="194" name="Group 193"/>
        <xdr:cNvGrpSpPr/>
      </xdr:nvGrpSpPr>
      <xdr:grpSpPr>
        <a:xfrm>
          <a:off x="1625901" y="1259417"/>
          <a:ext cx="5401433" cy="3241674"/>
          <a:chOff x="1466447" y="1111990"/>
          <a:chExt cx="5506222" cy="3136160"/>
        </a:xfrm>
      </xdr:grpSpPr>
      <xdr:grpSp>
        <xdr:nvGrpSpPr>
          <xdr:cNvPr id="172" name="Group 171"/>
          <xdr:cNvGrpSpPr/>
        </xdr:nvGrpSpPr>
        <xdr:grpSpPr>
          <a:xfrm>
            <a:off x="1466447" y="1111990"/>
            <a:ext cx="5496512" cy="2222986"/>
            <a:chOff x="1266422" y="1068217"/>
            <a:chExt cx="5496512" cy="1943949"/>
          </a:xfrm>
        </xdr:grpSpPr>
        <xdr:grpSp>
          <xdr:nvGrpSpPr>
            <xdr:cNvPr id="64" name="Group 63"/>
            <xdr:cNvGrpSpPr/>
          </xdr:nvGrpSpPr>
          <xdr:grpSpPr>
            <a:xfrm rot="10800000">
              <a:off x="2952751" y="1076121"/>
              <a:ext cx="1323974" cy="774971"/>
              <a:chOff x="-342900" y="15808"/>
              <a:chExt cx="1628774" cy="774971"/>
            </a:xfrm>
          </xdr:grpSpPr>
          <xdr:grpSp>
            <xdr:nvGrpSpPr>
              <xdr:cNvPr id="65" name="Group 64"/>
              <xdr:cNvGrpSpPr/>
            </xdr:nvGrpSpPr>
            <xdr:grpSpPr>
              <a:xfrm>
                <a:off x="380998" y="15808"/>
                <a:ext cx="904876" cy="774971"/>
                <a:chOff x="-2" y="-31817"/>
                <a:chExt cx="904876" cy="774971"/>
              </a:xfrm>
            </xdr:grpSpPr>
            <xdr:grpSp>
              <xdr:nvGrpSpPr>
                <xdr:cNvPr id="67" name="Group 66"/>
                <xdr:cNvGrpSpPr/>
              </xdr:nvGrpSpPr>
              <xdr:grpSpPr>
                <a:xfrm>
                  <a:off x="-2" y="-31384"/>
                  <a:ext cx="723902" cy="774538"/>
                  <a:chOff x="-2" y="44816"/>
                  <a:chExt cx="723902" cy="774538"/>
                </a:xfrm>
              </xdr:grpSpPr>
              <xdr:cxnSp macro="">
                <xdr:nvCxnSpPr>
                  <xdr:cNvPr id="71" name="Straight Connector 70"/>
                  <xdr:cNvCxnSpPr/>
                </xdr:nvCxnSpPr>
                <xdr:spPr>
                  <a:xfrm rot="10800000">
                    <a:off x="0" y="447675"/>
                    <a:ext cx="723900" cy="0"/>
                  </a:xfrm>
                  <a:prstGeom prst="line">
                    <a:avLst/>
                  </a:prstGeom>
                  <a:ln w="19050">
                    <a:solidFill>
                      <a:schemeClr val="tx1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72" name="Straight Connector 71"/>
                  <xdr:cNvCxnSpPr/>
                </xdr:nvCxnSpPr>
                <xdr:spPr>
                  <a:xfrm rot="10800000" flipH="1">
                    <a:off x="-2" y="44816"/>
                    <a:ext cx="720845" cy="402860"/>
                  </a:xfrm>
                  <a:prstGeom prst="line">
                    <a:avLst/>
                  </a:prstGeom>
                  <a:ln w="19050">
                    <a:solidFill>
                      <a:schemeClr val="tx1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73" name="Straight Connector 72"/>
                  <xdr:cNvCxnSpPr/>
                </xdr:nvCxnSpPr>
                <xdr:spPr>
                  <a:xfrm rot="10800000" flipH="1" flipV="1">
                    <a:off x="-1" y="447671"/>
                    <a:ext cx="696954" cy="371683"/>
                  </a:xfrm>
                  <a:prstGeom prst="line">
                    <a:avLst/>
                  </a:prstGeom>
                  <a:ln w="19050">
                    <a:solidFill>
                      <a:schemeClr val="tx1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</xdr:grpSp>
            <xdr:cxnSp macro="">
              <xdr:nvCxnSpPr>
                <xdr:cNvPr id="68" name="Straight Connector 67"/>
                <xdr:cNvCxnSpPr/>
              </xdr:nvCxnSpPr>
              <xdr:spPr>
                <a:xfrm rot="10800000" flipH="1">
                  <a:off x="723898" y="-31817"/>
                  <a:ext cx="180976" cy="0"/>
                </a:xfrm>
                <a:prstGeom prst="line">
                  <a:avLst/>
                </a:prstGeom>
                <a:ln w="19050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69" name="Straight Connector 68"/>
                <xdr:cNvCxnSpPr/>
              </xdr:nvCxnSpPr>
              <xdr:spPr>
                <a:xfrm rot="10800000" flipH="1">
                  <a:off x="723899" y="371475"/>
                  <a:ext cx="180975" cy="0"/>
                </a:xfrm>
                <a:prstGeom prst="line">
                  <a:avLst/>
                </a:prstGeom>
                <a:ln w="19050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70" name="Straight Connector 69"/>
                <xdr:cNvCxnSpPr/>
              </xdr:nvCxnSpPr>
              <xdr:spPr>
                <a:xfrm rot="10800000" flipH="1">
                  <a:off x="700008" y="741531"/>
                  <a:ext cx="180976" cy="0"/>
                </a:xfrm>
                <a:prstGeom prst="line">
                  <a:avLst/>
                </a:prstGeom>
                <a:ln w="19050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  <xdr:cxnSp macro="">
            <xdr:nvCxnSpPr>
              <xdr:cNvPr id="66" name="Straight Connector 65"/>
              <xdr:cNvCxnSpPr/>
            </xdr:nvCxnSpPr>
            <xdr:spPr>
              <a:xfrm rot="10800000" flipH="1">
                <a:off x="-342900" y="419100"/>
                <a:ext cx="723900" cy="0"/>
              </a:xfrm>
              <a:prstGeom prst="line">
                <a:avLst/>
              </a:prstGeom>
              <a:ln w="19050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74" name="Group 73"/>
            <xdr:cNvGrpSpPr/>
          </xdr:nvGrpSpPr>
          <xdr:grpSpPr>
            <a:xfrm>
              <a:off x="4067175" y="1068217"/>
              <a:ext cx="1228725" cy="790346"/>
              <a:chOff x="-342900" y="39517"/>
              <a:chExt cx="1628775" cy="790346"/>
            </a:xfrm>
          </xdr:grpSpPr>
          <xdr:grpSp>
            <xdr:nvGrpSpPr>
              <xdr:cNvPr id="75" name="Group 74"/>
              <xdr:cNvGrpSpPr/>
            </xdr:nvGrpSpPr>
            <xdr:grpSpPr>
              <a:xfrm>
                <a:off x="381000" y="39517"/>
                <a:ext cx="904875" cy="790346"/>
                <a:chOff x="0" y="-8108"/>
                <a:chExt cx="904875" cy="790346"/>
              </a:xfrm>
            </xdr:grpSpPr>
            <xdr:grpSp>
              <xdr:nvGrpSpPr>
                <xdr:cNvPr id="77" name="Group 76"/>
                <xdr:cNvGrpSpPr/>
              </xdr:nvGrpSpPr>
              <xdr:grpSpPr>
                <a:xfrm>
                  <a:off x="0" y="-204"/>
                  <a:ext cx="723900" cy="782442"/>
                  <a:chOff x="0" y="75996"/>
                  <a:chExt cx="723900" cy="782442"/>
                </a:xfrm>
              </xdr:grpSpPr>
              <xdr:cxnSp macro="">
                <xdr:nvCxnSpPr>
                  <xdr:cNvPr id="81" name="Straight Connector 80"/>
                  <xdr:cNvCxnSpPr/>
                </xdr:nvCxnSpPr>
                <xdr:spPr>
                  <a:xfrm flipH="1">
                    <a:off x="0" y="447675"/>
                    <a:ext cx="723900" cy="0"/>
                  </a:xfrm>
                  <a:prstGeom prst="line">
                    <a:avLst/>
                  </a:prstGeom>
                  <a:ln w="19050">
                    <a:solidFill>
                      <a:schemeClr val="tx1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82" name="Straight Connector 81"/>
                  <xdr:cNvCxnSpPr/>
                </xdr:nvCxnSpPr>
                <xdr:spPr>
                  <a:xfrm flipV="1">
                    <a:off x="0" y="75996"/>
                    <a:ext cx="687202" cy="371684"/>
                  </a:xfrm>
                  <a:prstGeom prst="line">
                    <a:avLst/>
                  </a:prstGeom>
                  <a:ln w="19050">
                    <a:solidFill>
                      <a:schemeClr val="tx1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83" name="Straight Connector 82"/>
                  <xdr:cNvCxnSpPr/>
                </xdr:nvCxnSpPr>
                <xdr:spPr>
                  <a:xfrm>
                    <a:off x="0" y="447675"/>
                    <a:ext cx="712944" cy="410763"/>
                  </a:xfrm>
                  <a:prstGeom prst="line">
                    <a:avLst/>
                  </a:prstGeom>
                  <a:ln w="19050">
                    <a:solidFill>
                      <a:schemeClr val="tx1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</xdr:grpSp>
            <xdr:cxnSp macro="">
              <xdr:nvCxnSpPr>
                <xdr:cNvPr id="78" name="Straight Connector 77"/>
                <xdr:cNvCxnSpPr/>
              </xdr:nvCxnSpPr>
              <xdr:spPr>
                <a:xfrm>
                  <a:off x="687201" y="-8108"/>
                  <a:ext cx="205939" cy="6"/>
                </a:xfrm>
                <a:prstGeom prst="line">
                  <a:avLst/>
                </a:prstGeom>
                <a:ln w="19050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79" name="Straight Connector 78"/>
                <xdr:cNvCxnSpPr/>
              </xdr:nvCxnSpPr>
              <xdr:spPr>
                <a:xfrm>
                  <a:off x="664978" y="371475"/>
                  <a:ext cx="239897" cy="0"/>
                </a:xfrm>
                <a:prstGeom prst="line">
                  <a:avLst/>
                </a:prstGeom>
                <a:ln w="19050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80" name="Straight Connector 79"/>
                <xdr:cNvCxnSpPr/>
              </xdr:nvCxnSpPr>
              <xdr:spPr>
                <a:xfrm>
                  <a:off x="715482" y="781048"/>
                  <a:ext cx="189393" cy="0"/>
                </a:xfrm>
                <a:prstGeom prst="line">
                  <a:avLst/>
                </a:prstGeom>
                <a:ln w="19050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  <xdr:cxnSp macro="">
            <xdr:nvCxnSpPr>
              <xdr:cNvPr id="76" name="Straight Connector 75"/>
              <xdr:cNvCxnSpPr/>
            </xdr:nvCxnSpPr>
            <xdr:spPr>
              <a:xfrm>
                <a:off x="-342900" y="419100"/>
                <a:ext cx="723900" cy="0"/>
              </a:xfrm>
              <a:prstGeom prst="line">
                <a:avLst/>
              </a:prstGeom>
              <a:ln w="19050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84" name="Group 83"/>
            <xdr:cNvGrpSpPr/>
          </xdr:nvGrpSpPr>
          <xdr:grpSpPr>
            <a:xfrm rot="10800000">
              <a:off x="5772150" y="1068218"/>
              <a:ext cx="981076" cy="798248"/>
              <a:chOff x="-9600" y="9959"/>
              <a:chExt cx="1295474" cy="798248"/>
            </a:xfrm>
          </xdr:grpSpPr>
          <xdr:grpSp>
            <xdr:nvGrpSpPr>
              <xdr:cNvPr id="85" name="Group 84"/>
              <xdr:cNvGrpSpPr/>
            </xdr:nvGrpSpPr>
            <xdr:grpSpPr>
              <a:xfrm>
                <a:off x="380994" y="9959"/>
                <a:ext cx="904880" cy="798248"/>
                <a:chOff x="-6" y="-37666"/>
                <a:chExt cx="904880" cy="798248"/>
              </a:xfrm>
            </xdr:grpSpPr>
            <xdr:grpSp>
              <xdr:nvGrpSpPr>
                <xdr:cNvPr id="87" name="Group 86"/>
                <xdr:cNvGrpSpPr/>
              </xdr:nvGrpSpPr>
              <xdr:grpSpPr>
                <a:xfrm>
                  <a:off x="-6" y="-37666"/>
                  <a:ext cx="763334" cy="798248"/>
                  <a:chOff x="-6" y="38534"/>
                  <a:chExt cx="763334" cy="798248"/>
                </a:xfrm>
              </xdr:grpSpPr>
              <xdr:cxnSp macro="">
                <xdr:nvCxnSpPr>
                  <xdr:cNvPr id="91" name="Straight Connector 90"/>
                  <xdr:cNvCxnSpPr/>
                </xdr:nvCxnSpPr>
                <xdr:spPr>
                  <a:xfrm rot="10800000">
                    <a:off x="0" y="447675"/>
                    <a:ext cx="723899" cy="0"/>
                  </a:xfrm>
                  <a:prstGeom prst="line">
                    <a:avLst/>
                  </a:prstGeom>
                  <a:ln w="19050">
                    <a:solidFill>
                      <a:schemeClr val="tx1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92" name="Straight Connector 91"/>
                  <xdr:cNvCxnSpPr/>
                </xdr:nvCxnSpPr>
                <xdr:spPr>
                  <a:xfrm rot="10800000" flipH="1">
                    <a:off x="-6" y="38534"/>
                    <a:ext cx="763334" cy="409144"/>
                  </a:xfrm>
                  <a:prstGeom prst="line">
                    <a:avLst/>
                  </a:prstGeom>
                  <a:ln w="19050">
                    <a:solidFill>
                      <a:schemeClr val="tx1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93" name="Straight Connector 92"/>
                  <xdr:cNvCxnSpPr/>
                </xdr:nvCxnSpPr>
                <xdr:spPr>
                  <a:xfrm rot="10800000" flipH="1" flipV="1">
                    <a:off x="-4" y="447671"/>
                    <a:ext cx="724867" cy="389111"/>
                  </a:xfrm>
                  <a:prstGeom prst="line">
                    <a:avLst/>
                  </a:prstGeom>
                  <a:ln w="19050">
                    <a:solidFill>
                      <a:schemeClr val="tx1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</xdr:grpSp>
            <xdr:cxnSp macro="">
              <xdr:nvCxnSpPr>
                <xdr:cNvPr id="88" name="Straight Connector 87"/>
                <xdr:cNvCxnSpPr/>
              </xdr:nvCxnSpPr>
              <xdr:spPr>
                <a:xfrm rot="10800000" flipH="1">
                  <a:off x="723899" y="-31817"/>
                  <a:ext cx="180975" cy="0"/>
                </a:xfrm>
                <a:prstGeom prst="line">
                  <a:avLst/>
                </a:prstGeom>
                <a:ln w="19050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89" name="Straight Connector 88"/>
                <xdr:cNvCxnSpPr/>
              </xdr:nvCxnSpPr>
              <xdr:spPr>
                <a:xfrm rot="10800000" flipH="1">
                  <a:off x="723899" y="371475"/>
                  <a:ext cx="180975" cy="0"/>
                </a:xfrm>
                <a:prstGeom prst="line">
                  <a:avLst/>
                </a:prstGeom>
                <a:ln w="19050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90" name="Straight Connector 89"/>
                <xdr:cNvCxnSpPr/>
              </xdr:nvCxnSpPr>
              <xdr:spPr>
                <a:xfrm rot="10800000" flipH="1">
                  <a:off x="723899" y="757337"/>
                  <a:ext cx="180975" cy="0"/>
                </a:xfrm>
                <a:prstGeom prst="line">
                  <a:avLst/>
                </a:prstGeom>
                <a:ln w="19050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  <xdr:cxnSp macro="">
            <xdr:nvCxnSpPr>
              <xdr:cNvPr id="86" name="Straight Connector 85"/>
              <xdr:cNvCxnSpPr/>
            </xdr:nvCxnSpPr>
            <xdr:spPr>
              <a:xfrm rot="10800000" flipH="1">
                <a:off x="-9600" y="427001"/>
                <a:ext cx="390593" cy="1"/>
              </a:xfrm>
              <a:prstGeom prst="line">
                <a:avLst/>
              </a:prstGeom>
              <a:ln w="19050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139" name="Group 138"/>
            <xdr:cNvGrpSpPr/>
          </xdr:nvGrpSpPr>
          <xdr:grpSpPr>
            <a:xfrm>
              <a:off x="1266422" y="1076119"/>
              <a:ext cx="5496512" cy="1936047"/>
              <a:chOff x="-215523" y="47184"/>
              <a:chExt cx="6662438" cy="1926413"/>
            </a:xfrm>
          </xdr:grpSpPr>
          <xdr:grpSp>
            <xdr:nvGrpSpPr>
              <xdr:cNvPr id="140" name="Group 139"/>
              <xdr:cNvGrpSpPr/>
            </xdr:nvGrpSpPr>
            <xdr:grpSpPr>
              <a:xfrm>
                <a:off x="-215523" y="47184"/>
                <a:ext cx="6662438" cy="1926413"/>
                <a:chOff x="-596523" y="-441"/>
                <a:chExt cx="6662438" cy="1926413"/>
              </a:xfrm>
            </xdr:grpSpPr>
            <xdr:grpSp>
              <xdr:nvGrpSpPr>
                <xdr:cNvPr id="142" name="Group 141"/>
                <xdr:cNvGrpSpPr/>
              </xdr:nvGrpSpPr>
              <xdr:grpSpPr>
                <a:xfrm>
                  <a:off x="-596523" y="-439"/>
                  <a:ext cx="6662438" cy="1926411"/>
                  <a:chOff x="-596523" y="75761"/>
                  <a:chExt cx="6662438" cy="1926411"/>
                </a:xfrm>
              </xdr:grpSpPr>
              <xdr:cxnSp macro="">
                <xdr:nvCxnSpPr>
                  <xdr:cNvPr id="146" name="Straight Connector 145"/>
                  <xdr:cNvCxnSpPr/>
                </xdr:nvCxnSpPr>
                <xdr:spPr>
                  <a:xfrm flipH="1">
                    <a:off x="0" y="447675"/>
                    <a:ext cx="723900" cy="0"/>
                  </a:xfrm>
                  <a:prstGeom prst="line">
                    <a:avLst/>
                  </a:prstGeom>
                  <a:ln w="19050">
                    <a:solidFill>
                      <a:schemeClr val="tx1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147" name="Straight Connector 146"/>
                  <xdr:cNvCxnSpPr/>
                </xdr:nvCxnSpPr>
                <xdr:spPr>
                  <a:xfrm flipV="1">
                    <a:off x="0" y="75761"/>
                    <a:ext cx="734360" cy="371920"/>
                  </a:xfrm>
                  <a:prstGeom prst="line">
                    <a:avLst/>
                  </a:prstGeom>
                  <a:ln w="19050">
                    <a:solidFill>
                      <a:schemeClr val="tx1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148" name="Straight Connector 147"/>
                  <xdr:cNvCxnSpPr/>
                </xdr:nvCxnSpPr>
                <xdr:spPr>
                  <a:xfrm>
                    <a:off x="0" y="447675"/>
                    <a:ext cx="699051" cy="390906"/>
                  </a:xfrm>
                  <a:prstGeom prst="line">
                    <a:avLst/>
                  </a:prstGeom>
                  <a:ln w="19050">
                    <a:solidFill>
                      <a:schemeClr val="tx1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149" name="Straight Connector 148"/>
                  <xdr:cNvCxnSpPr/>
                </xdr:nvCxnSpPr>
                <xdr:spPr>
                  <a:xfrm>
                    <a:off x="-596523" y="439813"/>
                    <a:ext cx="13566" cy="1552241"/>
                  </a:xfrm>
                  <a:prstGeom prst="line">
                    <a:avLst/>
                  </a:prstGeom>
                  <a:ln w="19050">
                    <a:solidFill>
                      <a:schemeClr val="tx1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170" name="Straight Connector 169"/>
                  <xdr:cNvCxnSpPr/>
                </xdr:nvCxnSpPr>
                <xdr:spPr>
                  <a:xfrm>
                    <a:off x="6051531" y="450987"/>
                    <a:ext cx="14384" cy="1551185"/>
                  </a:xfrm>
                  <a:prstGeom prst="line">
                    <a:avLst/>
                  </a:prstGeom>
                  <a:ln w="19050">
                    <a:solidFill>
                      <a:schemeClr val="tx1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</xdr:grpSp>
            <xdr:cxnSp macro="">
              <xdr:nvCxnSpPr>
                <xdr:cNvPr id="143" name="Straight Connector 142"/>
                <xdr:cNvCxnSpPr/>
              </xdr:nvCxnSpPr>
              <xdr:spPr>
                <a:xfrm>
                  <a:off x="723858" y="-441"/>
                  <a:ext cx="180975" cy="0"/>
                </a:xfrm>
                <a:prstGeom prst="line">
                  <a:avLst/>
                </a:prstGeom>
                <a:ln w="19050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44" name="Straight Connector 143"/>
                <xdr:cNvCxnSpPr/>
              </xdr:nvCxnSpPr>
              <xdr:spPr>
                <a:xfrm>
                  <a:off x="712089" y="371475"/>
                  <a:ext cx="180975" cy="0"/>
                </a:xfrm>
                <a:prstGeom prst="line">
                  <a:avLst/>
                </a:prstGeom>
                <a:ln w="19050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45" name="Straight Connector 144"/>
                <xdr:cNvCxnSpPr/>
              </xdr:nvCxnSpPr>
              <xdr:spPr>
                <a:xfrm>
                  <a:off x="700319" y="765323"/>
                  <a:ext cx="210582" cy="0"/>
                </a:xfrm>
                <a:prstGeom prst="line">
                  <a:avLst/>
                </a:prstGeom>
                <a:ln w="19050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  <xdr:cxnSp macro="">
            <xdr:nvCxnSpPr>
              <xdr:cNvPr id="141" name="Straight Connector 140"/>
              <xdr:cNvCxnSpPr/>
            </xdr:nvCxnSpPr>
            <xdr:spPr>
              <a:xfrm>
                <a:off x="-197585" y="419100"/>
                <a:ext cx="578586" cy="0"/>
              </a:xfrm>
              <a:prstGeom prst="line">
                <a:avLst/>
              </a:prstGeom>
              <a:ln w="19050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</xdr:grpSp>
      <xdr:grpSp>
        <xdr:nvGrpSpPr>
          <xdr:cNvPr id="193" name="Group 192"/>
          <xdr:cNvGrpSpPr/>
        </xdr:nvGrpSpPr>
        <xdr:grpSpPr>
          <a:xfrm>
            <a:off x="1470455" y="3423276"/>
            <a:ext cx="5502214" cy="824874"/>
            <a:chOff x="1470455" y="3423276"/>
            <a:chExt cx="5502214" cy="824874"/>
          </a:xfrm>
        </xdr:grpSpPr>
        <xdr:cxnSp macro="">
          <xdr:nvCxnSpPr>
            <xdr:cNvPr id="177" name="Straight Connector 176"/>
            <xdr:cNvCxnSpPr/>
          </xdr:nvCxnSpPr>
          <xdr:spPr>
            <a:xfrm>
              <a:off x="1476746" y="3466925"/>
              <a:ext cx="0" cy="496935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79" name="Straight Connector 178"/>
            <xdr:cNvCxnSpPr/>
          </xdr:nvCxnSpPr>
          <xdr:spPr>
            <a:xfrm>
              <a:off x="1470455" y="3981450"/>
              <a:ext cx="2349068" cy="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81" name="Straight Connector 180"/>
            <xdr:cNvCxnSpPr/>
          </xdr:nvCxnSpPr>
          <xdr:spPr>
            <a:xfrm>
              <a:off x="3838575" y="3743325"/>
              <a:ext cx="0" cy="504825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83" name="Straight Connector 182"/>
            <xdr:cNvCxnSpPr/>
          </xdr:nvCxnSpPr>
          <xdr:spPr>
            <a:xfrm>
              <a:off x="3971925" y="3886200"/>
              <a:ext cx="0" cy="238125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85" name="Straight Connector 184"/>
            <xdr:cNvCxnSpPr/>
          </xdr:nvCxnSpPr>
          <xdr:spPr>
            <a:xfrm>
              <a:off x="3981450" y="3990975"/>
              <a:ext cx="2991219" cy="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87" name="Straight Connector 186"/>
            <xdr:cNvCxnSpPr/>
          </xdr:nvCxnSpPr>
          <xdr:spPr>
            <a:xfrm flipH="1" flipV="1">
              <a:off x="6962960" y="3423276"/>
              <a:ext cx="185" cy="559149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14</xdr:col>
      <xdr:colOff>9525</xdr:colOff>
      <xdr:row>1</xdr:row>
      <xdr:rowOff>95250</xdr:rowOff>
    </xdr:from>
    <xdr:to>
      <xdr:col>14</xdr:col>
      <xdr:colOff>219075</xdr:colOff>
      <xdr:row>7</xdr:row>
      <xdr:rowOff>104775</xdr:rowOff>
    </xdr:to>
    <xdr:grpSp>
      <xdr:nvGrpSpPr>
        <xdr:cNvPr id="134" name="Group 133"/>
        <xdr:cNvGrpSpPr/>
      </xdr:nvGrpSpPr>
      <xdr:grpSpPr>
        <a:xfrm>
          <a:off x="6571192" y="391583"/>
          <a:ext cx="209550" cy="1321859"/>
          <a:chOff x="6572250" y="390525"/>
          <a:chExt cx="209550" cy="1323975"/>
        </a:xfrm>
      </xdr:grpSpPr>
      <xdr:cxnSp macro="">
        <xdr:nvCxnSpPr>
          <xdr:cNvPr id="131" name="Straight Connector 130"/>
          <xdr:cNvCxnSpPr/>
        </xdr:nvCxnSpPr>
        <xdr:spPr>
          <a:xfrm>
            <a:off x="6572250" y="390525"/>
            <a:ext cx="200025" cy="0"/>
          </a:xfrm>
          <a:prstGeom prst="line">
            <a:avLst/>
          </a:prstGeom>
          <a:ln>
            <a:solidFill>
              <a:sysClr val="windowText" lastClr="000000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3" name="Straight Connector 132"/>
          <xdr:cNvCxnSpPr/>
        </xdr:nvCxnSpPr>
        <xdr:spPr>
          <a:xfrm>
            <a:off x="6781800" y="400050"/>
            <a:ext cx="0" cy="1314450"/>
          </a:xfrm>
          <a:prstGeom prst="line">
            <a:avLst/>
          </a:prstGeom>
          <a:ln>
            <a:solidFill>
              <a:sysClr val="windowText" lastClr="000000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200025</xdr:colOff>
      <xdr:row>1</xdr:row>
      <xdr:rowOff>76200</xdr:rowOff>
    </xdr:from>
    <xdr:to>
      <xdr:col>8</xdr:col>
      <xdr:colOff>200025</xdr:colOff>
      <xdr:row>7</xdr:row>
      <xdr:rowOff>104775</xdr:rowOff>
    </xdr:to>
    <xdr:cxnSp macro="">
      <xdr:nvCxnSpPr>
        <xdr:cNvPr id="136" name="Straight Connector 135"/>
        <xdr:cNvCxnSpPr/>
      </xdr:nvCxnSpPr>
      <xdr:spPr>
        <a:xfrm flipV="1">
          <a:off x="4076700" y="371475"/>
          <a:ext cx="0" cy="1343025"/>
        </a:xfrm>
        <a:prstGeom prst="line">
          <a:avLst/>
        </a:prstGeom>
        <a:ln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152400</xdr:colOff>
      <xdr:row>1</xdr:row>
      <xdr:rowOff>76200</xdr:rowOff>
    </xdr:from>
    <xdr:to>
      <xdr:col>10</xdr:col>
      <xdr:colOff>152400</xdr:colOff>
      <xdr:row>7</xdr:row>
      <xdr:rowOff>104775</xdr:rowOff>
    </xdr:to>
    <xdr:cxnSp macro="">
      <xdr:nvCxnSpPr>
        <xdr:cNvPr id="96" name="Straight Connector 95"/>
        <xdr:cNvCxnSpPr/>
      </xdr:nvCxnSpPr>
      <xdr:spPr>
        <a:xfrm flipV="1">
          <a:off x="4876800" y="371475"/>
          <a:ext cx="0" cy="1343025"/>
        </a:xfrm>
        <a:prstGeom prst="line">
          <a:avLst/>
        </a:prstGeom>
        <a:ln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180975</xdr:colOff>
      <xdr:row>1</xdr:row>
      <xdr:rowOff>76200</xdr:rowOff>
    </xdr:from>
    <xdr:to>
      <xdr:col>4</xdr:col>
      <xdr:colOff>180975</xdr:colOff>
      <xdr:row>7</xdr:row>
      <xdr:rowOff>104775</xdr:rowOff>
    </xdr:to>
    <xdr:cxnSp macro="">
      <xdr:nvCxnSpPr>
        <xdr:cNvPr id="99" name="Straight Connector 98"/>
        <xdr:cNvCxnSpPr/>
      </xdr:nvCxnSpPr>
      <xdr:spPr>
        <a:xfrm flipV="1">
          <a:off x="2000250" y="371475"/>
          <a:ext cx="0" cy="1343025"/>
        </a:xfrm>
        <a:prstGeom prst="line">
          <a:avLst/>
        </a:prstGeom>
        <a:ln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152400</xdr:colOff>
      <xdr:row>1</xdr:row>
      <xdr:rowOff>66675</xdr:rowOff>
    </xdr:from>
    <xdr:to>
      <xdr:col>11</xdr:col>
      <xdr:colOff>9525</xdr:colOff>
      <xdr:row>1</xdr:row>
      <xdr:rowOff>66675</xdr:rowOff>
    </xdr:to>
    <xdr:cxnSp macro="">
      <xdr:nvCxnSpPr>
        <xdr:cNvPr id="151" name="Straight Connector 150"/>
        <xdr:cNvCxnSpPr/>
      </xdr:nvCxnSpPr>
      <xdr:spPr>
        <a:xfrm>
          <a:off x="4876800" y="361950"/>
          <a:ext cx="104775" cy="0"/>
        </a:xfrm>
        <a:prstGeom prst="line">
          <a:avLst/>
        </a:prstGeom>
        <a:ln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</xdr:row>
      <xdr:rowOff>66675</xdr:rowOff>
    </xdr:from>
    <xdr:to>
      <xdr:col>8</xdr:col>
      <xdr:colOff>209550</xdr:colOff>
      <xdr:row>1</xdr:row>
      <xdr:rowOff>66675</xdr:rowOff>
    </xdr:to>
    <xdr:cxnSp macro="">
      <xdr:nvCxnSpPr>
        <xdr:cNvPr id="153" name="Straight Connector 152"/>
        <xdr:cNvCxnSpPr/>
      </xdr:nvCxnSpPr>
      <xdr:spPr>
        <a:xfrm flipH="1">
          <a:off x="3876675" y="361950"/>
          <a:ext cx="209550" cy="0"/>
        </a:xfrm>
        <a:prstGeom prst="line">
          <a:avLst/>
        </a:prstGeom>
        <a:ln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190500</xdr:colOff>
      <xdr:row>1</xdr:row>
      <xdr:rowOff>76200</xdr:rowOff>
    </xdr:from>
    <xdr:to>
      <xdr:col>5</xdr:col>
      <xdr:colOff>9525</xdr:colOff>
      <xdr:row>1</xdr:row>
      <xdr:rowOff>76200</xdr:rowOff>
    </xdr:to>
    <xdr:cxnSp macro="">
      <xdr:nvCxnSpPr>
        <xdr:cNvPr id="158" name="Straight Connector 157"/>
        <xdr:cNvCxnSpPr/>
      </xdr:nvCxnSpPr>
      <xdr:spPr>
        <a:xfrm>
          <a:off x="2009775" y="371475"/>
          <a:ext cx="304800" cy="0"/>
        </a:xfrm>
        <a:prstGeom prst="line">
          <a:avLst/>
        </a:prstGeom>
        <a:ln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abSelected="1" zoomScale="90" zoomScaleNormal="90" workbookViewId="0">
      <selection activeCell="B3" sqref="B3"/>
    </sheetView>
  </sheetViews>
  <sheetFormatPr defaultRowHeight="15" x14ac:dyDescent="0.25"/>
  <cols>
    <col min="1" max="1" width="6.7109375" customWidth="1"/>
    <col min="2" max="2" width="7.85546875" customWidth="1"/>
    <col min="3" max="3" width="5.140625" customWidth="1"/>
    <col min="4" max="4" width="7.5703125" customWidth="1"/>
    <col min="5" max="5" width="7.28515625" customWidth="1"/>
    <col min="6" max="6" width="8.140625" customWidth="1"/>
    <col min="7" max="7" width="6.7109375" customWidth="1"/>
    <col min="8" max="8" width="8.7109375" customWidth="1"/>
    <col min="9" max="9" width="5.28515625" customWidth="1"/>
    <col min="10" max="10" width="7.42578125" customWidth="1"/>
    <col min="11" max="11" width="3.7109375" customWidth="1"/>
    <col min="13" max="13" width="7" customWidth="1"/>
    <col min="14" max="14" width="7.7109375" customWidth="1"/>
    <col min="15" max="15" width="5.5703125" customWidth="1"/>
    <col min="16" max="16" width="2.28515625" customWidth="1"/>
    <col min="17" max="17" width="6.7109375" customWidth="1"/>
    <col min="18" max="18" width="5.42578125" customWidth="1"/>
    <col min="19" max="19" width="6.85546875" customWidth="1"/>
    <col min="21" max="21" width="6" customWidth="1"/>
  </cols>
  <sheetData>
    <row r="1" spans="1:18" ht="23.25" x14ac:dyDescent="0.35">
      <c r="A1" s="79" t="s">
        <v>24</v>
      </c>
      <c r="B1" s="79"/>
      <c r="C1" s="79"/>
      <c r="F1" s="84" t="s">
        <v>17</v>
      </c>
      <c r="G1" s="84"/>
      <c r="H1" s="84"/>
      <c r="L1" s="84" t="s">
        <v>18</v>
      </c>
      <c r="M1" s="84"/>
      <c r="N1" s="84"/>
    </row>
    <row r="2" spans="1:18" x14ac:dyDescent="0.25">
      <c r="A2" s="19" t="s">
        <v>2</v>
      </c>
      <c r="B2" s="30" t="s">
        <v>0</v>
      </c>
      <c r="C2" s="12"/>
      <c r="D2" t="s">
        <v>16</v>
      </c>
      <c r="F2" s="26" t="s">
        <v>26</v>
      </c>
      <c r="G2" s="42">
        <f>F20*G12</f>
        <v>12</v>
      </c>
      <c r="H2" s="12" t="s">
        <v>1</v>
      </c>
      <c r="L2" s="25" t="s">
        <v>27</v>
      </c>
      <c r="M2" s="41">
        <f>F20*M12</f>
        <v>0</v>
      </c>
      <c r="N2" s="12" t="s">
        <v>1</v>
      </c>
    </row>
    <row r="3" spans="1:18" x14ac:dyDescent="0.25">
      <c r="A3" s="20" t="s">
        <v>3</v>
      </c>
      <c r="B3" s="44">
        <v>18</v>
      </c>
      <c r="C3" s="45" t="s">
        <v>21</v>
      </c>
      <c r="D3" t="s">
        <v>5</v>
      </c>
    </row>
    <row r="4" spans="1:18" ht="18.75" x14ac:dyDescent="0.3">
      <c r="B4" s="16"/>
      <c r="F4" s="31" t="s">
        <v>35</v>
      </c>
      <c r="H4" s="48" t="s">
        <v>36</v>
      </c>
      <c r="L4" s="31" t="s">
        <v>35</v>
      </c>
      <c r="N4" s="48" t="s">
        <v>37</v>
      </c>
    </row>
    <row r="5" spans="1:18" ht="19.5" thickBot="1" x14ac:dyDescent="0.35">
      <c r="A5" s="19" t="s">
        <v>30</v>
      </c>
      <c r="B5" s="44">
        <v>12</v>
      </c>
      <c r="C5" s="45" t="s">
        <v>22</v>
      </c>
      <c r="F5" s="36">
        <f>IF(B8=0,0,G2/B8)</f>
        <v>0</v>
      </c>
      <c r="G5" s="8" t="s">
        <v>7</v>
      </c>
      <c r="H5" s="5">
        <f>F5*G2</f>
        <v>0</v>
      </c>
      <c r="L5" s="35">
        <f>IF(B12=0,0,M2/B12)</f>
        <v>0</v>
      </c>
      <c r="M5" s="7" t="s">
        <v>9</v>
      </c>
      <c r="N5" s="49">
        <f>L5*M2</f>
        <v>0</v>
      </c>
    </row>
    <row r="6" spans="1:18" ht="15.75" thickBot="1" x14ac:dyDescent="0.3">
      <c r="B6" s="16"/>
      <c r="G6" s="37" t="str">
        <f>IF(B8=0,"X",B8)</f>
        <v>X</v>
      </c>
      <c r="M6" s="38" t="str">
        <f>IF(B12=0,"X",B12)</f>
        <v>X</v>
      </c>
    </row>
    <row r="7" spans="1:18" ht="19.5" thickBot="1" x14ac:dyDescent="0.35">
      <c r="A7" s="21" t="s">
        <v>11</v>
      </c>
      <c r="B7" s="44">
        <v>10</v>
      </c>
      <c r="C7" s="46" t="s">
        <v>23</v>
      </c>
      <c r="D7" s="39">
        <f>F20</f>
        <v>1.2</v>
      </c>
      <c r="E7" t="s">
        <v>21</v>
      </c>
      <c r="F7" s="36">
        <f>IF(G8=0,D7,IF(G8="X",0,G2/B7))</f>
        <v>1.2</v>
      </c>
      <c r="G7" s="10" t="s">
        <v>11</v>
      </c>
      <c r="H7" s="47">
        <f>F7*G2</f>
        <v>14.399999999999999</v>
      </c>
      <c r="J7" s="39">
        <f>F20</f>
        <v>1.2</v>
      </c>
      <c r="K7" t="s">
        <v>21</v>
      </c>
      <c r="L7" s="35">
        <f>IF(M8=0,J7,IF(M8="X",0,M2/B11))</f>
        <v>1.2</v>
      </c>
      <c r="M7" s="9" t="s">
        <v>12</v>
      </c>
      <c r="N7" s="50">
        <f>L7*M2</f>
        <v>0</v>
      </c>
    </row>
    <row r="8" spans="1:18" ht="19.5" thickBot="1" x14ac:dyDescent="0.35">
      <c r="A8" s="22" t="s">
        <v>7</v>
      </c>
      <c r="B8" s="44"/>
      <c r="C8" s="46" t="s">
        <v>23</v>
      </c>
      <c r="D8" s="33" t="str">
        <f>IF(G6="X",G6," ")</f>
        <v>X</v>
      </c>
      <c r="E8" t="s">
        <v>28</v>
      </c>
      <c r="G8" s="37">
        <f>IF(AND(OR(B8&lt;&gt;0,B9&lt;&gt;0),B7=0),"X",B7)</f>
        <v>10</v>
      </c>
      <c r="H8" s="47"/>
      <c r="K8" t="s">
        <v>29</v>
      </c>
      <c r="M8" s="38">
        <f>IF(AND(OR(B12&lt;&gt;0,B13&lt;&gt;0),B11=0),"X",B11)</f>
        <v>0</v>
      </c>
    </row>
    <row r="9" spans="1:18" ht="19.5" thickBot="1" x14ac:dyDescent="0.35">
      <c r="A9" s="22" t="s">
        <v>8</v>
      </c>
      <c r="B9" s="44"/>
      <c r="C9" s="46" t="s">
        <v>23</v>
      </c>
      <c r="D9" s="33" t="str">
        <f>IF(G10="X",G10," ")</f>
        <v>X</v>
      </c>
      <c r="F9" s="55">
        <f>IF(B9=0,0,G2/B9)</f>
        <v>0</v>
      </c>
      <c r="G9" s="8" t="s">
        <v>8</v>
      </c>
      <c r="H9" s="52">
        <f>F9*G2</f>
        <v>0</v>
      </c>
      <c r="L9" s="54">
        <f>IF(B13=0,0,M2/B13)</f>
        <v>0</v>
      </c>
      <c r="M9" s="7" t="s">
        <v>10</v>
      </c>
      <c r="N9" s="53">
        <f>L9*M2</f>
        <v>0</v>
      </c>
    </row>
    <row r="10" spans="1:18" ht="15.75" thickBot="1" x14ac:dyDescent="0.3">
      <c r="B10" s="16"/>
      <c r="G10" s="37" t="str">
        <f>IF(B9=0,"X",B9)</f>
        <v>X</v>
      </c>
      <c r="H10" s="51"/>
      <c r="M10" s="38" t="str">
        <f>IF(B13=0,"X",B13)</f>
        <v>X</v>
      </c>
    </row>
    <row r="11" spans="1:18" ht="18.75" x14ac:dyDescent="0.3">
      <c r="A11" s="23" t="s">
        <v>12</v>
      </c>
      <c r="B11" s="44"/>
      <c r="C11" s="46" t="s">
        <v>23</v>
      </c>
      <c r="E11" s="40">
        <f>F20</f>
        <v>1.2</v>
      </c>
      <c r="F11" t="s">
        <v>4</v>
      </c>
      <c r="Q11" s="39">
        <f>F20</f>
        <v>1.2</v>
      </c>
      <c r="R11" t="s">
        <v>21</v>
      </c>
    </row>
    <row r="12" spans="1:18" ht="18.75" x14ac:dyDescent="0.3">
      <c r="A12" s="24" t="s">
        <v>9</v>
      </c>
      <c r="B12" s="44"/>
      <c r="C12" s="46" t="s">
        <v>23</v>
      </c>
      <c r="D12" s="33" t="str">
        <f>IF(M6="X",M6," ")</f>
        <v>X</v>
      </c>
      <c r="F12" s="11" t="s">
        <v>13</v>
      </c>
      <c r="G12" s="69">
        <f>IF(AND(B7=0,B8=0,B9=0),0,IF(AND(B8=0,B9=0,B7&lt;&gt;0),B7,IF(AND(B7=0,B9=0,B8&lt;&gt;0),B8,IF(AND(B8=0,B7=0,B9&lt;&gt;0),B9,IF(B9=0,1/(1/B7+1/B8),IF(B8=0,1/(1/B7+1/B9),IF(B7=0,1/(1/B8+1/B9),1/(1/B7+1/B8+1/B9))))))))</f>
        <v>10</v>
      </c>
      <c r="H12" s="70"/>
      <c r="I12" s="13" t="s">
        <v>6</v>
      </c>
      <c r="L12" s="11" t="s">
        <v>14</v>
      </c>
      <c r="M12" s="69">
        <f>IF(AND(B11=0,B12=0,B13=0),0,IF(AND(B12=0,B13=0,B11&lt;&gt;0),B11,IF(AND(B11=0,B13=0,B12&lt;&gt;0),B12,IF(AND(B12=0,B11=0,B13&lt;&gt;0),B13,IF(B13=0,1/(1/B11+1/B12),IF(B12=0,1/(1/B11+1/B12),IF(B11=0,1/(1/B12+1/B13),1/(1/B11+1/B12+1/B13))))))))</f>
        <v>0</v>
      </c>
      <c r="N12" s="70"/>
      <c r="O12" s="13" t="s">
        <v>6</v>
      </c>
    </row>
    <row r="13" spans="1:18" ht="18.75" x14ac:dyDescent="0.3">
      <c r="A13" s="24" t="s">
        <v>10</v>
      </c>
      <c r="B13" s="44"/>
      <c r="C13" s="46" t="s">
        <v>23</v>
      </c>
      <c r="D13" t="str">
        <f>IF(M10="X",M10," ")</f>
        <v>X</v>
      </c>
      <c r="F13" s="56" t="s">
        <v>38</v>
      </c>
      <c r="G13" s="77">
        <f>H5+H7+H9</f>
        <v>14.399999999999999</v>
      </c>
      <c r="H13" s="77"/>
      <c r="I13" s="28" t="s">
        <v>34</v>
      </c>
      <c r="L13" s="56" t="s">
        <v>39</v>
      </c>
      <c r="M13" s="78">
        <f>N5+N7+N9</f>
        <v>0</v>
      </c>
      <c r="N13" s="78"/>
      <c r="O13" s="28" t="s">
        <v>34</v>
      </c>
    </row>
    <row r="14" spans="1:18" x14ac:dyDescent="0.25">
      <c r="B14" s="5"/>
    </row>
    <row r="15" spans="1:18" ht="19.5" thickBot="1" x14ac:dyDescent="0.35">
      <c r="A15" s="79" t="s">
        <v>25</v>
      </c>
      <c r="B15" s="80"/>
      <c r="C15" s="80"/>
      <c r="I15" s="27" t="s">
        <v>15</v>
      </c>
      <c r="J15" s="71">
        <f>G12+M12</f>
        <v>10</v>
      </c>
      <c r="K15" s="72"/>
      <c r="L15" s="13" t="s">
        <v>6</v>
      </c>
    </row>
    <row r="16" spans="1:18" ht="21.75" thickBot="1" x14ac:dyDescent="0.4">
      <c r="A16" s="61" t="s">
        <v>1</v>
      </c>
      <c r="B16" s="65">
        <f>I21</f>
        <v>12</v>
      </c>
      <c r="C16" s="62" t="s">
        <v>22</v>
      </c>
      <c r="D16" s="3" t="str">
        <f>IF(B2="ON",".    |",".    \")</f>
        <v>.    |</v>
      </c>
      <c r="E16" s="14" t="str">
        <f>B2</f>
        <v>ON</v>
      </c>
      <c r="I16" s="56" t="s">
        <v>46</v>
      </c>
      <c r="J16" s="87">
        <f>G13+M13</f>
        <v>14.399999999999999</v>
      </c>
      <c r="K16" s="88"/>
      <c r="L16" s="28" t="s">
        <v>34</v>
      </c>
      <c r="P16" s="4" t="str">
        <f>IF(OR(F20&gt;=B3,(AND(B7=0,B8=0,B9=0,B11=0,B12=0,B13=0)))," ","|")</f>
        <v>|</v>
      </c>
      <c r="Q16" s="15" t="str">
        <f>IF(P16="|","ON","OFF")</f>
        <v>ON</v>
      </c>
    </row>
    <row r="17" spans="1:18" ht="15.75" x14ac:dyDescent="0.25">
      <c r="A17" s="61" t="s">
        <v>20</v>
      </c>
      <c r="B17" s="66">
        <f>J15</f>
        <v>10</v>
      </c>
      <c r="C17" s="63" t="s">
        <v>23</v>
      </c>
      <c r="J17" s="1"/>
      <c r="K17" s="1"/>
    </row>
    <row r="18" spans="1:18" ht="15.75" x14ac:dyDescent="0.25">
      <c r="A18" s="61" t="s">
        <v>19</v>
      </c>
      <c r="B18" s="67">
        <f>IF(Q16="OFF",0,F20)</f>
        <v>1.2</v>
      </c>
      <c r="C18" s="62" t="s">
        <v>21</v>
      </c>
      <c r="I18" s="58" t="s">
        <v>45</v>
      </c>
      <c r="J18" s="1">
        <f>B16*B18</f>
        <v>14.399999999999999</v>
      </c>
      <c r="K18" s="1" t="s">
        <v>34</v>
      </c>
    </row>
    <row r="19" spans="1:18" ht="15.75" x14ac:dyDescent="0.25">
      <c r="A19" s="61" t="s">
        <v>33</v>
      </c>
      <c r="B19" s="64">
        <f>J18</f>
        <v>14.399999999999999</v>
      </c>
      <c r="C19" s="62" t="s">
        <v>34</v>
      </c>
    </row>
    <row r="20" spans="1:18" x14ac:dyDescent="0.25">
      <c r="A20" s="86" t="s">
        <v>32</v>
      </c>
      <c r="B20" s="86"/>
      <c r="C20" s="86"/>
      <c r="D20" s="86"/>
      <c r="F20" s="34">
        <f>IF(AND(J15&lt;&gt;0,B2="ON"),I21/J15,0)</f>
        <v>1.2</v>
      </c>
      <c r="G20" s="1" t="s">
        <v>21</v>
      </c>
      <c r="M20" s="39">
        <f>F20</f>
        <v>1.2</v>
      </c>
      <c r="N20" t="s">
        <v>4</v>
      </c>
    </row>
    <row r="21" spans="1:18" ht="15.75" x14ac:dyDescent="0.25">
      <c r="F21" s="43">
        <f>N25</f>
        <v>14.399999999999999</v>
      </c>
      <c r="I21" s="6">
        <f>B5</f>
        <v>12</v>
      </c>
      <c r="J21" s="2" t="s">
        <v>1</v>
      </c>
    </row>
    <row r="22" spans="1:18" ht="18.75" x14ac:dyDescent="0.3">
      <c r="A22" s="28" t="s">
        <v>40</v>
      </c>
      <c r="B22" s="89">
        <f>IF(Q16="ON",F7,0)</f>
        <v>1.2</v>
      </c>
      <c r="C22" s="89"/>
      <c r="D22" s="89"/>
      <c r="E22" s="17" t="s">
        <v>4</v>
      </c>
      <c r="G22" s="28" t="s">
        <v>47</v>
      </c>
      <c r="H22" s="90">
        <f>IF(Q16="ON",L7,0)</f>
        <v>1.2</v>
      </c>
      <c r="I22" s="90"/>
      <c r="J22" s="90"/>
      <c r="K22" s="17" t="s">
        <v>4</v>
      </c>
      <c r="M22" s="57" t="s">
        <v>1</v>
      </c>
      <c r="N22" s="81">
        <f>I21</f>
        <v>12</v>
      </c>
      <c r="O22" s="81"/>
      <c r="P22" s="81"/>
      <c r="Q22" s="81"/>
      <c r="R22" s="59" t="s">
        <v>1</v>
      </c>
    </row>
    <row r="23" spans="1:18" ht="18.75" x14ac:dyDescent="0.3">
      <c r="A23" s="28" t="s">
        <v>41</v>
      </c>
      <c r="B23" s="74">
        <f>IF(Q16="ON",F5,0)</f>
        <v>0</v>
      </c>
      <c r="C23" s="75"/>
      <c r="D23" s="76"/>
      <c r="E23" s="17" t="s">
        <v>4</v>
      </c>
      <c r="G23" s="28" t="s">
        <v>48</v>
      </c>
      <c r="H23" s="85">
        <f>IF(Q16="ON",L5,0)</f>
        <v>0</v>
      </c>
      <c r="I23" s="85"/>
      <c r="J23" s="85"/>
      <c r="K23" s="17" t="s">
        <v>4</v>
      </c>
      <c r="M23" s="57" t="s">
        <v>20</v>
      </c>
      <c r="N23" s="73">
        <f>J15</f>
        <v>10</v>
      </c>
      <c r="O23" s="73"/>
      <c r="P23" s="73"/>
      <c r="Q23" s="73"/>
      <c r="R23" s="17" t="s">
        <v>6</v>
      </c>
    </row>
    <row r="24" spans="1:18" ht="18.75" x14ac:dyDescent="0.3">
      <c r="A24" s="28" t="s">
        <v>42</v>
      </c>
      <c r="B24" s="74">
        <f>IF(Q16="ON",F9,0)</f>
        <v>0</v>
      </c>
      <c r="C24" s="75"/>
      <c r="D24" s="76"/>
      <c r="E24" s="17" t="s">
        <v>4</v>
      </c>
      <c r="G24" s="28" t="s">
        <v>49</v>
      </c>
      <c r="H24" s="73">
        <f>IF(Q16="ON",L9,0)</f>
        <v>0</v>
      </c>
      <c r="I24" s="73"/>
      <c r="J24" s="73"/>
      <c r="K24" s="17" t="s">
        <v>4</v>
      </c>
      <c r="M24" s="57" t="s">
        <v>19</v>
      </c>
      <c r="N24" s="73">
        <f>B18</f>
        <v>1.2</v>
      </c>
      <c r="O24" s="73"/>
      <c r="P24" s="73"/>
      <c r="Q24" s="73"/>
      <c r="R24" s="18" t="s">
        <v>4</v>
      </c>
    </row>
    <row r="25" spans="1:18" ht="18.75" x14ac:dyDescent="0.3">
      <c r="M25" s="57" t="s">
        <v>33</v>
      </c>
      <c r="N25" s="73">
        <f>B16*B18</f>
        <v>14.399999999999999</v>
      </c>
      <c r="O25" s="73"/>
      <c r="P25" s="73"/>
      <c r="Q25" s="73"/>
      <c r="R25" s="17" t="s">
        <v>34</v>
      </c>
    </row>
    <row r="26" spans="1:18" ht="18.75" x14ac:dyDescent="0.3">
      <c r="A26" s="29" t="s">
        <v>43</v>
      </c>
      <c r="B26" s="82">
        <f>G12</f>
        <v>10</v>
      </c>
      <c r="C26" s="82"/>
      <c r="D26" s="82"/>
      <c r="E26" s="57" t="s">
        <v>6</v>
      </c>
      <c r="G26" s="28" t="s">
        <v>50</v>
      </c>
      <c r="H26" s="83">
        <f>M12</f>
        <v>0</v>
      </c>
      <c r="I26" s="83"/>
      <c r="J26" s="83"/>
      <c r="K26" s="18" t="s">
        <v>6</v>
      </c>
    </row>
    <row r="27" spans="1:18" ht="18.75" x14ac:dyDescent="0.3">
      <c r="A27" s="28" t="s">
        <v>44</v>
      </c>
      <c r="B27" s="73">
        <f>G13</f>
        <v>14.399999999999999</v>
      </c>
      <c r="C27" s="73"/>
      <c r="D27" s="73"/>
      <c r="E27" s="18" t="s">
        <v>34</v>
      </c>
      <c r="G27" s="29" t="s">
        <v>39</v>
      </c>
      <c r="H27" s="74">
        <f>M13</f>
        <v>0</v>
      </c>
      <c r="I27" s="75"/>
      <c r="J27" s="76"/>
      <c r="K27" s="18" t="s">
        <v>34</v>
      </c>
      <c r="M27" s="32" t="s">
        <v>2</v>
      </c>
      <c r="N27" s="60" t="str">
        <f>E16</f>
        <v>ON</v>
      </c>
      <c r="Q27" s="32" t="s">
        <v>3</v>
      </c>
      <c r="R27" s="60" t="str">
        <f>Q16</f>
        <v>ON</v>
      </c>
    </row>
    <row r="28" spans="1:18" x14ac:dyDescent="0.25">
      <c r="A28" s="68" t="s">
        <v>31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</row>
    <row r="29" spans="1:18" x14ac:dyDescent="0.25">
      <c r="A29" s="68" t="s">
        <v>51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</row>
  </sheetData>
  <sheetProtection password="C6BF" sheet="1" objects="1" scenarios="1" selectLockedCells="1"/>
  <mergeCells count="27">
    <mergeCell ref="N22:Q22"/>
    <mergeCell ref="B26:D26"/>
    <mergeCell ref="H26:J26"/>
    <mergeCell ref="L1:N1"/>
    <mergeCell ref="F1:H1"/>
    <mergeCell ref="A1:C1"/>
    <mergeCell ref="H23:J23"/>
    <mergeCell ref="A20:D20"/>
    <mergeCell ref="J16:K16"/>
    <mergeCell ref="B22:D22"/>
    <mergeCell ref="H22:J22"/>
    <mergeCell ref="A29:R29"/>
    <mergeCell ref="M12:N12"/>
    <mergeCell ref="G12:H12"/>
    <mergeCell ref="J15:K15"/>
    <mergeCell ref="N23:Q23"/>
    <mergeCell ref="N24:Q24"/>
    <mergeCell ref="N25:Q25"/>
    <mergeCell ref="B27:D27"/>
    <mergeCell ref="H27:J27"/>
    <mergeCell ref="B24:D24"/>
    <mergeCell ref="H24:J24"/>
    <mergeCell ref="A28:R28"/>
    <mergeCell ref="G13:H13"/>
    <mergeCell ref="M13:N13"/>
    <mergeCell ref="A15:C15"/>
    <mergeCell ref="B23:D23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Kassem</dc:creator>
  <cp:lastModifiedBy>Kassem</cp:lastModifiedBy>
  <cp:lastPrinted>2012-01-27T16:03:19Z</cp:lastPrinted>
  <dcterms:created xsi:type="dcterms:W3CDTF">2012-01-25T17:41:31Z</dcterms:created>
  <dcterms:modified xsi:type="dcterms:W3CDTF">2012-01-29T12:07:24Z</dcterms:modified>
</cp:coreProperties>
</file>